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6.155\2530kaigo\02 介護保険Ｇ\31　総合事業 ○\1　指定\2　様式等\事業所指定関係書類\R5むつ市様式\HP掲載\"/>
    </mc:Choice>
  </mc:AlternateContent>
  <bookViews>
    <workbookView xWindow="0" yWindow="0" windowWidth="24000" windowHeight="8010" tabRatio="665"/>
  </bookViews>
  <sheets>
    <sheet name="添付書類(訪問型) " sheetId="11" r:id="rId1"/>
    <sheet name="訪問型サービス（１枚版）" sheetId="1" r:id="rId2"/>
    <sheet name="訪問型サービス（100名）" sheetId="9" r:id="rId3"/>
    <sheet name="記入方法" sheetId="5" r:id="rId4"/>
    <sheet name="プルダウン・リスト" sheetId="2" r:id="rId5"/>
    <sheet name="【記載例】訪問型サービス" sheetId="10" r:id="rId6"/>
    <sheet name="参考様式2" sheetId="12" r:id="rId7"/>
    <sheet name="参考様式４" sheetId="13" r:id="rId8"/>
    <sheet name="参考様式5" sheetId="14" r:id="rId9"/>
    <sheet name="別紙36 (2)" sheetId="15" r:id="rId10"/>
    <sheet name="★別紙１－4" sheetId="16" r:id="rId11"/>
  </sheets>
  <externalReferences>
    <externalReference r:id="rId12"/>
    <externalReference r:id="rId13"/>
    <externalReference r:id="rId14"/>
    <externalReference r:id="rId15"/>
  </externalReferences>
  <definedNames>
    <definedName name="ｋ" localSheetId="10">#REF!</definedName>
    <definedName name="ｋ" localSheetId="9">#REF!</definedName>
    <definedName name="ｋ">#REF!</definedName>
    <definedName name="_xlnm.Print_Area" localSheetId="5">【記載例】訪問型サービス!$A$1:$BD$51</definedName>
    <definedName name="_xlnm.Print_Area" localSheetId="10">'★別紙１－4'!$A$1:$AF$55</definedName>
    <definedName name="_xlnm.Print_Area" localSheetId="3">記入方法!$A$1:$O$79</definedName>
    <definedName name="_xlnm.Print_Area" localSheetId="7">参考様式４!$A$1:$B$17</definedName>
    <definedName name="_xlnm.Print_Area" localSheetId="8">参考様式5!$A$1:$L$26</definedName>
    <definedName name="_xlnm.Print_Area" localSheetId="0">'添付書類(訪問型) '!$B$1:$I$36</definedName>
    <definedName name="_xlnm.Print_Area" localSheetId="9">'別紙36 (2)'!$A$1:$AO$61</definedName>
    <definedName name="_xlnm.Print_Area" localSheetId="2">'訪問型サービス（100名）'!$A$1:$BD$133</definedName>
    <definedName name="_xlnm.Print_Area" localSheetId="1">'訪問型サービス（１枚版）'!$A$1:$BD$51</definedName>
    <definedName name="_xlnm.Print_Titles" localSheetId="5">【記載例】訪問型サービス!$1:$12</definedName>
    <definedName name="_xlnm.Print_Titles" localSheetId="2">'訪問型サービス（100名）'!$1:$12</definedName>
    <definedName name="_xlnm.Print_Titles" localSheetId="1">'訪問型サービス（１枚版）'!$1:$12</definedName>
    <definedName name="Z_918D9391_3166_42FD_8CCC_73DDA136E9AD_.wvu.PrintArea" localSheetId="10" hidden="1">'★別紙１－4'!$A$1:$AF$55</definedName>
    <definedName name="サービス種別" localSheetId="10">[1]サービス種類一覧!$B$4:$B$20</definedName>
    <definedName name="サービス種別" localSheetId="9">#REF!</definedName>
    <definedName name="サービス種別">#REF!</definedName>
    <definedName name="サービス種類" localSheetId="10">[2]サービス種類一覧!$C$4:$C$20</definedName>
    <definedName name="サービス種類" localSheetId="9">#REF!</definedName>
    <definedName name="サービス種類">#REF!</definedName>
    <definedName name="サービス提供責任者">プルダウン・リスト!$D$13:$D$25</definedName>
    <definedName name="サービス名" localSheetId="10">#REF!</definedName>
    <definedName name="サービス名" localSheetId="9">#REF!</definedName>
    <definedName name="サービス名">#REF!</definedName>
    <definedName name="サービス名称" localSheetId="10">#REF!</definedName>
    <definedName name="サービス名称" localSheetId="9">#REF!</definedName>
    <definedName name="サービス名称">#REF!</definedName>
    <definedName name="だだ" localSheetId="10">#REF!</definedName>
    <definedName name="だだ" localSheetId="9">#REF!</definedName>
    <definedName name="だだ">#REF!</definedName>
    <definedName name="っっｋ" localSheetId="10">#REF!</definedName>
    <definedName name="っっｋ" localSheetId="9">#REF!</definedName>
    <definedName name="っっｋ">#REF!</definedName>
    <definedName name="っっっっｌ" localSheetId="10">#REF!</definedName>
    <definedName name="っっっっｌ" localSheetId="9">#REF!</definedName>
    <definedName name="っっっっｌ">#REF!</definedName>
    <definedName name="確認" localSheetId="10">#REF!</definedName>
    <definedName name="確認" localSheetId="9">#REF!</definedName>
    <definedName name="確認">#REF!</definedName>
    <definedName name="管理者">プルダウン・リスト!$C$13:$C$25</definedName>
    <definedName name="種類" localSheetId="10">[3]サービス種類一覧!$A$4:$A$20</definedName>
    <definedName name="種類" localSheetId="9">#REF!</definedName>
    <definedName name="種類">#REF!</definedName>
    <definedName name="職種" localSheetId="0">[4]プルダウン・リスト!$C$12:$K$12</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0" l="1"/>
  <c r="L40" i="10"/>
  <c r="L37" i="1" l="1"/>
  <c r="H120" i="9"/>
  <c r="J120" i="9"/>
  <c r="L120" i="9"/>
  <c r="F120" i="9"/>
  <c r="H38" i="10"/>
  <c r="J38" i="10"/>
  <c r="L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R132" i="9"/>
  <c r="R127" i="9"/>
  <c r="V40" i="1" l="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50" i="10" l="1"/>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AA122" i="9"/>
  <c r="Y122" i="9"/>
  <c r="T119" i="9"/>
  <c r="L119" i="9"/>
  <c r="L118" i="9"/>
  <c r="L122" i="9" s="1"/>
  <c r="C127" i="9" s="1"/>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7" i="9" l="1"/>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<sst xmlns="http://schemas.openxmlformats.org/spreadsheetml/2006/main" count="927" uniqueCount="380">
  <si>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</si>
  <si>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</si>
  <si>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</si>
  <si>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</si>
  <si>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</si>
  <si>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</si>
  <si>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</si>
  <si>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</si>
  <si>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</si>
  <si>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</si>
  <si>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</si>
  <si>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</si>
  <si>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</si>
  <si>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</si>
  <si>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</si>
  <si>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</si>
  <si>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</si>
  <si>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</si>
  <si>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</si>
  <si>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</si>
  <si>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</si>
  <si>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</si>
  <si>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</si>
  <si>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</si>
  <si>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</si>
  <si>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</si>
  <si>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</si>
  <si>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</si>
  <si>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</si>
  <si>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</si>
  <si>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</si>
  <si>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</si>
  <si>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</si>
  <si>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</si>
  <si>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</si>
  <si>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</si>
  <si>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</si>
  <si>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</si>
  <si>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</si>
  <si>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</si>
  <si>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</si>
  <si>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</si>
  <si>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</si>
  <si>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</si>
  <si>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</si>
  <si>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</si>
  <si>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</si>
  <si>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</si>
  <si>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</si>
  <si>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</si>
  <si>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</si>
  <si>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</si>
  <si>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</si>
  <si>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</si>
  <si>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</si>
  <si>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</si>
  <si>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</si>
  <si>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</si>
  <si>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</si>
  <si>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</si>
  <si>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</si>
  <si>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</si>
  <si>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</si>
  <si>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</si>
  <si>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</si>
  <si>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</si>
  <si>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</si>
  <si>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</si>
  <si>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</si>
  <si>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</si>
  <si>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</si>
  <si>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</si>
  <si>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</si>
  <si>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</si>
  <si>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</si>
  <si>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</si>
  <si>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</si>
  <si>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</si>
  <si>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</si>
  <si>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</si>
  <si>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</si>
  <si>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</si>
  <si>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</si>
  <si>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</si>
  <si>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</si>
  <si>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</si>
  <si>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</si>
  <si>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</si>
  <si>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</si>
  <si>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</si>
  <si>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</si>
  <si>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</si>
  <si>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</si>
  <si>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</si>
  <si>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</si>
  <si>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</si>
  <si>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</si>
  <si>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</si>
  <si>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</si>
  <si>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</si>
  <si>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</si>
  <si>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</si>
  <si>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</si>
  <si>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</si>
  <si>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</si>
  <si>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</si>
  <si>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</si>
  <si>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</si>
  <si>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</si>
  <si>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</si>
  <si>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</si>
  <si>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</si>
  <si>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</si>
  <si>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</si>
  <si>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</si>
  <si>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</si>
  <si>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</si>
  <si>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</si>
  <si>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</si>
  <si>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</si>
  <si>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</si>
  <si>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</si>
  <si>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</si>
  <si>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</si>
  <si>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</si>
  <si>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</si>
  <si>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</si>
  <si>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</si>
  <si>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</si>
  <si>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</si>
  <si>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</si>
  <si>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</si>
  <si>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</si>
  <si>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</si>
  <si>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</si>
  <si>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</si>
  <si>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</si>
  <si>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</si>
  <si>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</si>
  <si>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</si>
  <si>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</si>
  <si>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</si>
  <si>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</si>
  <si>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</si>
  <si>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</si>
  <si>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</si>
  <si>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</si>
  <si>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</si>
  <si>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</si>
  <si>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</si>
  <si>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</si>
  <si>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</si>
  <si>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</si>
  <si>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</si>
  <si>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</si>
  <si>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</si>
  <si>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</si>
  <si>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</si>
  <si>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</si>
  <si>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</si>
  <si>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</si>
  <si>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</si>
  <si>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</si>
  <si>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</si>
  <si>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</si>
  <si>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</si>
  <si>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</si>
  <si>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</si>
  <si>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</si>
  <si>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</si>
  <si>
    <t>（別添）</t>
    <rPh sb="1" eb="3">
      <t>ベッテン</t>
    </rPh>
    <phoneticPr fontId="2"/>
  </si>
  <si>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2"/>
  </si>
  <si>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2"/>
  </si>
  <si>
    <t>添付書類</t>
    <rPh sb="0" eb="2">
      <t>テンプ</t>
    </rPh>
    <rPh sb="2" eb="4">
      <t>ショルイ</t>
    </rPh>
    <phoneticPr fontId="2"/>
  </si>
  <si>
    <t>参考様式</t>
    <rPh sb="0" eb="2">
      <t>サンコウ</t>
    </rPh>
    <rPh sb="2" eb="4">
      <t>ヨウシキ</t>
    </rPh>
    <phoneticPr fontId="2"/>
  </si>
  <si>
    <t>備考</t>
    <rPh sb="0" eb="2">
      <t>ビコウ</t>
    </rPh>
    <phoneticPr fontId="2"/>
  </si>
  <si>
    <t>登記事項証明書又は条例等</t>
    <rPh sb="0" eb="2">
      <t>トウキ</t>
    </rPh>
    <rPh sb="2" eb="4">
      <t>ジコウ</t>
    </rPh>
    <rPh sb="4" eb="7">
      <t>ショウメイショ</t>
    </rPh>
    <rPh sb="7" eb="8">
      <t>マタ</t>
    </rPh>
    <rPh sb="9" eb="11">
      <t>ジョウレイ</t>
    </rPh>
    <rPh sb="11" eb="12">
      <t>トウ</t>
    </rPh>
    <phoneticPr fontId="2"/>
  </si>
  <si>
    <t>添付</t>
    <rPh sb="0" eb="2">
      <t>テンプ</t>
    </rPh>
    <phoneticPr fontId="1"/>
  </si>
  <si>
    <t>添付省略</t>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</si>
  <si>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</si>
  <si>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参考様式１</t>
    <rPh sb="0" eb="2">
      <t>サンコウ</t>
    </rPh>
    <rPh sb="2" eb="4">
      <t>ヨウシキ</t>
    </rPh>
    <phoneticPr fontId="2"/>
  </si>
  <si>
    <t>サービス提供責任者の経歴
※介護予防訪問介護相当サービス</t>
    <rPh sb="4" eb="6">
      <t>テイキョウ</t>
    </rPh>
    <rPh sb="6" eb="9">
      <t>セキニンシャ</t>
    </rPh>
    <rPh sb="10" eb="12">
      <t>ケイレキ</t>
    </rPh>
    <phoneticPr fontId="2"/>
  </si>
  <si>
    <t>平面図</t>
    <rPh sb="0" eb="3">
      <t>ヘイメンズ</t>
    </rPh>
    <phoneticPr fontId="2"/>
  </si>
  <si>
    <t>参考様式２</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</si>
  <si>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</si>
  <si>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</si>
  <si>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参考様式４</t>
    <rPh sb="0" eb="2">
      <t>サンコウ</t>
    </rPh>
    <rPh sb="2" eb="4">
      <t>ヨウシキ</t>
    </rPh>
    <phoneticPr fontId="2"/>
  </si>
  <si>
    <t>誓約書</t>
    <rPh sb="0" eb="3">
      <t>セイヤクショ</t>
    </rPh>
    <phoneticPr fontId="2"/>
  </si>
  <si>
    <t>参考様式５</t>
    <rPh sb="0" eb="2">
      <t>サンコウ</t>
    </rPh>
    <rPh sb="2" eb="4">
      <t>ヨウシキ</t>
    </rPh>
    <phoneticPr fontId="2"/>
  </si>
  <si>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2"/>
  </si>
  <si>
    <t>別紙36
別紙1-4</t>
    <rPh sb="0" eb="2">
      <t>ベッシ</t>
    </rPh>
    <rPh sb="5" eb="7">
      <t>ベッシ</t>
    </rPh>
    <phoneticPr fontId="2"/>
  </si>
  <si>
    <t>※１</t>
    <phoneticPr fontId="2"/>
  </si>
  <si>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2"/>
  </si>
  <si>
    <t>※２</t>
    <phoneticPr fontId="2"/>
  </si>
  <si>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2"/>
  </si>
  <si>
    <t>※3</t>
    <phoneticPr fontId="2"/>
  </si>
  <si>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2"/>
  </si>
  <si>
    <t>提出者（問合先）</t>
    <rPh sb="0" eb="2">
      <t>テイシュツ</t>
    </rPh>
    <rPh sb="2" eb="3">
      <t>シャ</t>
    </rPh>
    <rPh sb="4" eb="6">
      <t>トイアワ</t>
    </rPh>
    <rPh sb="6" eb="7">
      <t>サキ</t>
    </rPh>
    <phoneticPr fontId="2"/>
  </si>
  <si>
    <t>事業所名</t>
    <rPh sb="0" eb="3">
      <t>ジギョウショ</t>
    </rPh>
    <rPh sb="3" eb="4">
      <t>メイ</t>
    </rPh>
    <phoneticPr fontId="2"/>
  </si>
  <si>
    <t>担当者名</t>
    <rPh sb="0" eb="3">
      <t>タントウシャ</t>
    </rPh>
    <rPh sb="3" eb="4">
      <t>メイ</t>
    </rPh>
    <phoneticPr fontId="2"/>
  </si>
  <si>
    <t>電　話</t>
    <rPh sb="0" eb="1">
      <t>デン</t>
    </rPh>
    <rPh sb="2" eb="3">
      <t>ハナシ</t>
    </rPh>
    <phoneticPr fontId="2"/>
  </si>
  <si>
    <t>ﾒｰﾙｱﾄﾞﾚｽ</t>
    <phoneticPr fontId="2"/>
  </si>
  <si>
    <t>（参考様式２）</t>
    <rPh sb="1" eb="3">
      <t>サンコウ</t>
    </rPh>
    <rPh sb="3" eb="5">
      <t>ヨウシキ</t>
    </rPh>
    <phoneticPr fontId="2"/>
  </si>
  <si>
    <r>
      <t>事業所</t>
    </r>
    <r>
      <rPr>
        <sz val="11"/>
        <rFont val="ＭＳ Ｐゴシック"/>
        <family val="3"/>
        <charset val="128"/>
      </rPr>
      <t>名</t>
    </r>
    <rPh sb="0" eb="3">
      <t>ジギョウショ</t>
    </rPh>
    <rPh sb="3" eb="4">
      <t>ナ</t>
    </rPh>
    <phoneticPr fontId="2"/>
  </si>
  <si>
    <t>展示コーナー</t>
    <rPh sb="0" eb="2">
      <t>テンジ</t>
    </rPh>
    <phoneticPr fontId="2"/>
  </si>
  <si>
    <t>　調理室</t>
    <rPh sb="1" eb="4">
      <t>チョウリシツ</t>
    </rPh>
    <phoneticPr fontId="2"/>
  </si>
  <si>
    <t>静養室</t>
    <rPh sb="0" eb="2">
      <t>セイヨウ</t>
    </rPh>
    <rPh sb="2" eb="3">
      <t>シツ</t>
    </rPh>
    <phoneticPr fontId="2"/>
  </si>
  <si>
    <t>相談室</t>
    <rPh sb="0" eb="3">
      <t>ソウダンシツ</t>
    </rPh>
    <phoneticPr fontId="2"/>
  </si>
  <si>
    <t>便所</t>
    <rPh sb="0" eb="2">
      <t>ベンジョ</t>
    </rPh>
    <phoneticPr fontId="2"/>
  </si>
  <si>
    <t>　30㎡</t>
    <phoneticPr fontId="2"/>
  </si>
  <si>
    <t>20㎡</t>
    <phoneticPr fontId="2"/>
  </si>
  <si>
    <t>40㎡</t>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</si>
  <si>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</si>
  <si>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</si>
  <si>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</si>
  <si>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倉庫</t>
    <rPh sb="0" eb="2">
      <t>ソウコ</t>
    </rPh>
    <phoneticPr fontId="2"/>
  </si>
  <si>
    <t>浴室 70㎡</t>
    <rPh sb="0" eb="2">
      <t>ヨクシツ</t>
    </rPh>
    <phoneticPr fontId="2"/>
  </si>
  <si>
    <t>事務室 30㎡</t>
    <rPh sb="0" eb="3">
      <t>ジムシツ</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</si>
  <si>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</si>
  <si>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</si>
  <si>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</si>
  <si>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</si>
  <si>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（参考様式４）</t>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</si>
  <si>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</si>
  <si>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</si>
  <si>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</si>
  <si>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</si>
  <si>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</si>
  <si>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</si>
  <si>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</si>
  <si>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</si>
  <si>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（参考様式５）</t>
    <rPh sb="1" eb="3">
      <t>サンコウ</t>
    </rPh>
    <rPh sb="3" eb="5">
      <t>ヨウシキ</t>
    </rPh>
    <phoneticPr fontId="2"/>
  </si>
  <si>
    <t>誓　約　書</t>
    <phoneticPr fontId="2"/>
  </si>
  <si>
    <t>年</t>
    <rPh sb="0" eb="1">
      <t>ネン</t>
    </rPh>
    <phoneticPr fontId="2"/>
  </si>
  <si>
    <t>月</t>
    <rPh sb="0" eb="1">
      <t>ゲツ</t>
    </rPh>
    <phoneticPr fontId="2"/>
  </si>
  <si>
    <t>日</t>
    <rPh sb="0" eb="1">
      <t>ニチ</t>
    </rPh>
    <phoneticPr fontId="2"/>
  </si>
  <si>
    <t>むつ市長宛</t>
    <rPh sb="2" eb="3">
      <t>シ</t>
    </rPh>
    <rPh sb="3" eb="4">
      <t>チョウ</t>
    </rPh>
    <rPh sb="4" eb="5">
      <t>ア</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</si>
  <si>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</si>
  <si>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</si>
  <si>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</si>
  <si>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</si>
  <si>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</si>
  <si>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</si>
  <si>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</si>
  <si>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</si>
  <si>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</si>
  <si>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</si>
  <si>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</si>
  <si>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</si>
  <si>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</si>
  <si>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</si>
  <si>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</si>
  <si>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</si>
  <si>
    <t>（別紙３６）</t>
    <rPh sb="1" eb="3">
      <t>ベッシ</t>
    </rPh>
    <phoneticPr fontId="2"/>
  </si>
  <si>
    <t>受付番号</t>
    <phoneticPr fontId="2"/>
  </si>
  <si>
    <t>介護予防・日常生活支援総合事業費算定に係る体制等に関する届出書</t>
    <phoneticPr fontId="2"/>
  </si>
  <si>
    <t>令和</t>
    <rPh sb="0" eb="2">
      <t>レイワ</t>
    </rPh>
    <phoneticPr fontId="2"/>
  </si>
  <si>
    <t>日</t>
    <rPh sb="0" eb="1">
      <t>ヒ</t>
    </rPh>
    <phoneticPr fontId="2"/>
  </si>
  <si>
    <t>むつ市長宛</t>
    <rPh sb="2" eb="4">
      <t>シチョウ</t>
    </rPh>
    <rPh sb="4" eb="5">
      <t>アテ</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</si>
  <si>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</si>
  <si>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</si>
  <si>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</si>
  <si>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</si>
  <si>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</si>
  <si>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</si>
  <si>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</si>
  <si>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</si>
  <si>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</si>
  <si>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</si>
  <si>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</si>
  <si>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</si>
  <si>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</si>
  <si>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</si>
  <si>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</si>
  <si>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</si>
  <si>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</si>
  <si>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</si>
  <si>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</si>
  <si>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</si>
  <si>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</si>
  <si>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</si>
  <si>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</si>
  <si>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</si>
  <si>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</si>
  <si>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</si>
  <si>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</si>
  <si>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</si>
  <si>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</si>
  <si>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</si>
  <si>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</si>
  <si>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</si>
  <si>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</si>
  <si>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</si>
  <si>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</si>
  <si>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</si>
  <si>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</si>
  <si>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</si>
  <si>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</si>
  <si>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t>
  </si>
  <si>
    <t>1新規</t>
  </si>
  <si>
    <t>2変更</t>
    <phoneticPr fontId="2"/>
  </si>
  <si>
    <t>3終了</t>
    <phoneticPr fontId="2"/>
  </si>
  <si>
    <t>訪問型サービス（独自・定率）</t>
    <rPh sb="11" eb="13">
      <t>テイリツ</t>
    </rPh>
    <phoneticPr fontId="2"/>
  </si>
  <si>
    <t>通所型サービス（独自）</t>
    <rPh sb="0" eb="2">
      <t>ツウショ</t>
    </rPh>
    <phoneticPr fontId="2"/>
  </si>
  <si>
    <t>通所型サービス（独自・定率）</t>
    <rPh sb="0" eb="2">
      <t>ツウショ</t>
    </rPh>
    <rPh sb="2" eb="3">
      <t>カタ</t>
    </rPh>
    <rPh sb="11" eb="13">
      <t>テイリツ</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</si>
  <si>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</si>
  <si>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</si>
  <si>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</si>
  <si>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</si>
  <si>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</si>
  <si>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</si>
  <si>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</si>
  <si>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</si>
  <si>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</si>
  <si>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</si>
  <si>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</si>
  <si>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</si>
  <si>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</si>
  <si>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</si>
  <si>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</si>
  <si>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</si>
  <si>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</si>
  <si>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</si>
  <si>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</si>
  <si>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</si>
  <si>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</si>
  <si>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</si>
  <si>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</si>
  <si>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</si>
  <si>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</si>
  <si>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</si>
  <si>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特別地域加算</t>
    <rPh sb="0" eb="2">
      <t>トクベツ</t>
    </rPh>
    <rPh sb="2" eb="4">
      <t>チイキ</t>
    </rPh>
    <rPh sb="4" eb="6">
      <t>カサン</t>
    </rPh>
    <phoneticPr fontId="37"/>
  </si>
  <si>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</si>
  <si>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</si>
  <si>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</si>
  <si>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</si>
  <si>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</si>
  <si>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</si>
  <si>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</si>
  <si>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A2</t>
    <phoneticPr fontId="2"/>
  </si>
  <si>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</si>
  <si>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</si>
  <si>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</si>
  <si>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</si>
  <si>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</si>
  <si>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</si>
  <si>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</si>
  <si>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</si>
  <si>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</si>
  <si>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</si>
  <si>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</si>
  <si>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</si>
  <si>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</si>
  <si>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</si>
  <si>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</si>
  <si>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</si>
  <si>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運動器機能向上体制</t>
    <rPh sb="7" eb="9">
      <t>タイセイ</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</si>
  <si>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</si>
  <si>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</si>
  <si>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</si>
  <si>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</si>
  <si>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選択的サービス複数実施加算</t>
    <rPh sb="0" eb="3">
      <t>センタクテキ</t>
    </rPh>
    <rPh sb="7" eb="9">
      <t>フクスウ</t>
    </rPh>
    <rPh sb="9" eb="11">
      <t>ジッシ</t>
    </rPh>
    <rPh sb="11" eb="13">
      <t>カサン</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</si>
  <si>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</si>
  <si>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</si>
  <si>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</si>
  <si>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</si>
  <si>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</si>
  <si>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</si>
  <si>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</si>
  <si>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</si>
  <si>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</si>
  <si>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</si>
  <si>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</si>
  <si>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</si>
  <si>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</si>
  <si>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</si>
  <si>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</si>
  <si>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</si>
  <si>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新規指定申請（※１）</t>
    <rPh sb="0" eb="2">
      <t>シンキ</t>
    </rPh>
    <rPh sb="2" eb="4">
      <t>シテイ</t>
    </rPh>
    <rPh sb="4" eb="6">
      <t>シンセイ</t>
    </rPh>
    <phoneticPr fontId="2"/>
  </si>
  <si>
    <t>更新申請（※２）</t>
    <rPh sb="0" eb="2">
      <t>コウシン</t>
    </rPh>
    <rPh sb="2" eb="4">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</si>
</sst>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4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0"/>
      <color rgb="FF000000"/>
      <name val="Times New Roman"/>
      <family val="1"/>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
      <sz val="11"/>
      <name val="ＭＳ Ｐゴシック"/>
      <charset val="128"/>
    </font>
    <font>
      <sz val="10"/>
      <color rgb="FF000000"/>
      <name val="Times New Roman"/>
      <charset val="204"/>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0.5"/>
      <color rgb="FF000000"/>
      <name val="游ゴシック"/>
      <family val="3"/>
      <charset val="128"/>
      <scheme val="minor"/>
    </font>
    <font>
      <b/>
      <sz val="10.5"/>
      <name val="游ゴシック"/>
      <family val="3"/>
      <charset val="128"/>
      <scheme val="minor"/>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9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8">
    <xf numFmtId="0" fontId="0" fillId="0" borderId="0">
      <alignment vertical="center"/>
    </xf>
    <xf numFmtId="38" fontId="14" fillId="0" borderId="0" applyFont="0" applyFill="0" applyBorder="0" applyAlignment="0" applyProtection="0">
      <alignment vertical="center"/>
    </xf>
    <xf numFmtId="0" fontId="22" fillId="0" borderId="0"/>
    <xf numFmtId="0" fontId="28" fillId="0" borderId="0" applyNumberFormat="0" applyFill="0" applyBorder="0" applyAlignment="0" applyProtection="0"/>
    <xf numFmtId="0" fontId="30" fillId="0" borderId="0"/>
    <xf numFmtId="0" fontId="31" fillId="0" borderId="0"/>
    <xf numFmtId="0" fontId="21" fillId="0" borderId="0"/>
    <xf numFmtId="0" fontId="21" fillId="0" borderId="0"/>
  </cellStyleXfs>
  <cellXfs count="69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23" fillId="3" borderId="0" xfId="2" applyFont="1" applyFill="1" applyAlignment="1">
      <alignment horizontal="left" vertical="center"/>
    </xf>
    <xf numFmtId="0" fontId="24" fillId="3" borderId="0" xfId="2" applyFont="1" applyFill="1" applyAlignment="1">
      <alignment horizontal="left" vertical="center"/>
    </xf>
    <xf numFmtId="0" fontId="25" fillId="3" borderId="0" xfId="2" applyFont="1" applyFill="1" applyAlignment="1">
      <alignment horizontal="left" vertical="center"/>
    </xf>
    <xf numFmtId="0" fontId="26" fillId="3" borderId="10" xfId="2" applyFont="1" applyFill="1" applyBorder="1" applyAlignment="1">
      <alignment horizontal="left" vertical="center"/>
    </xf>
    <xf numFmtId="0" fontId="26" fillId="3" borderId="10" xfId="2" applyFont="1" applyFill="1" applyBorder="1" applyAlignment="1">
      <alignment horizontal="center" vertical="center"/>
    </xf>
    <xf numFmtId="0" fontId="26" fillId="3" borderId="62" xfId="2" applyFont="1" applyFill="1" applyBorder="1" applyAlignment="1">
      <alignment horizontal="center" vertical="center"/>
    </xf>
    <xf numFmtId="0" fontId="26" fillId="3" borderId="63" xfId="2" applyFont="1" applyFill="1" applyBorder="1" applyAlignment="1">
      <alignment vertical="center"/>
    </xf>
    <xf numFmtId="0" fontId="26" fillId="3" borderId="23" xfId="2" applyFont="1" applyFill="1" applyBorder="1" applyAlignment="1">
      <alignment horizontal="center" vertical="center"/>
    </xf>
    <xf numFmtId="0" fontId="26" fillId="3" borderId="60" xfId="2" applyFont="1" applyFill="1" applyBorder="1" applyAlignment="1">
      <alignment vertical="center"/>
    </xf>
    <xf numFmtId="0" fontId="26" fillId="3" borderId="10" xfId="2" applyFont="1" applyFill="1" applyBorder="1" applyAlignment="1">
      <alignment vertical="center" wrapText="1"/>
    </xf>
    <xf numFmtId="0" fontId="26" fillId="3" borderId="10" xfId="2" applyFont="1" applyFill="1" applyBorder="1" applyAlignment="1">
      <alignment horizontal="center" vertical="center" shrinkToFit="1"/>
    </xf>
    <xf numFmtId="0" fontId="26" fillId="3" borderId="13" xfId="2" applyFont="1" applyFill="1" applyBorder="1" applyAlignment="1">
      <alignment horizontal="center" vertical="center"/>
    </xf>
    <xf numFmtId="0" fontId="26" fillId="3" borderId="12" xfId="2" applyFont="1" applyFill="1" applyBorder="1" applyAlignment="1">
      <alignment vertical="center"/>
    </xf>
    <xf numFmtId="0" fontId="26" fillId="3" borderId="0" xfId="2" applyFont="1" applyFill="1" applyAlignment="1">
      <alignment horizontal="left" vertical="center"/>
    </xf>
    <xf numFmtId="0" fontId="26" fillId="3" borderId="0" xfId="2" applyFont="1" applyFill="1" applyAlignment="1">
      <alignment horizontal="center" vertical="center"/>
    </xf>
    <xf numFmtId="0" fontId="26" fillId="3" borderId="0" xfId="2" applyFont="1" applyFill="1" applyAlignment="1">
      <alignment vertical="center"/>
    </xf>
    <xf numFmtId="0" fontId="26" fillId="3" borderId="0" xfId="2" applyFont="1" applyFill="1" applyBorder="1" applyAlignment="1">
      <alignment vertical="center"/>
    </xf>
    <xf numFmtId="0" fontId="26" fillId="3" borderId="0" xfId="2" applyFont="1" applyFill="1" applyAlignment="1">
      <alignment horizontal="center" vertical="top"/>
    </xf>
    <xf numFmtId="0" fontId="30" fillId="0" borderId="0" xfId="4" applyAlignment="1">
      <alignment vertical="center"/>
    </xf>
    <xf numFmtId="0" fontId="30" fillId="0" borderId="21" xfId="4" applyBorder="1" applyAlignment="1">
      <alignment vertical="center"/>
    </xf>
    <xf numFmtId="0" fontId="30" fillId="0" borderId="2" xfId="4" applyBorder="1" applyAlignment="1">
      <alignment vertical="center"/>
    </xf>
    <xf numFmtId="0" fontId="30" fillId="0" borderId="3" xfId="4" applyBorder="1" applyAlignment="1">
      <alignment vertical="center"/>
    </xf>
    <xf numFmtId="0" fontId="30" fillId="0" borderId="64" xfId="4" applyBorder="1" applyAlignment="1">
      <alignment vertical="center"/>
    </xf>
    <xf numFmtId="0" fontId="30" fillId="0" borderId="61" xfId="4" applyBorder="1" applyAlignment="1">
      <alignment vertical="center"/>
    </xf>
    <xf numFmtId="0" fontId="30" fillId="0" borderId="62" xfId="4" applyBorder="1" applyAlignment="1">
      <alignment vertical="center"/>
    </xf>
    <xf numFmtId="0" fontId="30" fillId="0" borderId="65" xfId="4" applyBorder="1" applyAlignment="1">
      <alignment vertical="center"/>
    </xf>
    <xf numFmtId="0" fontId="30" fillId="0" borderId="8" xfId="4" applyBorder="1" applyAlignment="1">
      <alignment vertical="center"/>
    </xf>
    <xf numFmtId="0" fontId="30" fillId="0" borderId="66" xfId="4" applyBorder="1" applyAlignment="1">
      <alignment vertical="center"/>
    </xf>
    <xf numFmtId="0" fontId="30" fillId="0" borderId="7" xfId="4" applyBorder="1" applyAlignment="1">
      <alignment horizontal="center" vertical="center"/>
    </xf>
    <xf numFmtId="0" fontId="30" fillId="0" borderId="66" xfId="4" applyBorder="1" applyAlignment="1">
      <alignment horizontal="center" vertical="center"/>
    </xf>
    <xf numFmtId="0" fontId="30" fillId="0" borderId="0" xfId="4" applyBorder="1" applyAlignment="1">
      <alignment horizontal="center" vertical="center"/>
    </xf>
    <xf numFmtId="0" fontId="30" fillId="0" borderId="0" xfId="4" applyBorder="1" applyAlignment="1">
      <alignment vertical="center"/>
    </xf>
    <xf numFmtId="0" fontId="30" fillId="0" borderId="63" xfId="4" applyBorder="1" applyAlignment="1">
      <alignment vertical="center"/>
    </xf>
    <xf numFmtId="0" fontId="30" fillId="0" borderId="29" xfId="4" applyBorder="1" applyAlignment="1">
      <alignment vertical="center"/>
    </xf>
    <xf numFmtId="0" fontId="30" fillId="0" borderId="23" xfId="4" applyBorder="1" applyAlignment="1">
      <alignment vertical="center"/>
    </xf>
    <xf numFmtId="0" fontId="30" fillId="0" borderId="22" xfId="4" applyBorder="1" applyAlignment="1">
      <alignment vertical="center"/>
    </xf>
    <xf numFmtId="0" fontId="30" fillId="0" borderId="31" xfId="4" applyBorder="1" applyAlignment="1">
      <alignment vertical="center"/>
    </xf>
    <xf numFmtId="0" fontId="30" fillId="0" borderId="7" xfId="4" applyBorder="1" applyAlignment="1">
      <alignment vertical="center"/>
    </xf>
    <xf numFmtId="0" fontId="30" fillId="0" borderId="60" xfId="4" applyBorder="1" applyAlignment="1">
      <alignment vertical="center"/>
    </xf>
    <xf numFmtId="0" fontId="30" fillId="0" borderId="67" xfId="4" applyBorder="1" applyAlignment="1">
      <alignment vertical="center"/>
    </xf>
    <xf numFmtId="0" fontId="30" fillId="0" borderId="15" xfId="4" applyBorder="1" applyAlignment="1">
      <alignment vertical="center"/>
    </xf>
    <xf numFmtId="0" fontId="30" fillId="0" borderId="16" xfId="4" applyBorder="1" applyAlignment="1">
      <alignment vertical="center"/>
    </xf>
    <xf numFmtId="0" fontId="30" fillId="0" borderId="0" xfId="4" applyAlignment="1">
      <alignment horizontal="right" vertical="center"/>
    </xf>
    <xf numFmtId="0" fontId="32" fillId="3" borderId="0" xfId="5" applyFont="1" applyFill="1" applyBorder="1" applyAlignment="1">
      <alignment horizontal="left" vertical="top"/>
    </xf>
    <xf numFmtId="0" fontId="33" fillId="3" borderId="0" xfId="5" applyFont="1" applyFill="1" applyBorder="1" applyAlignment="1">
      <alignment horizontal="left" vertical="top"/>
    </xf>
    <xf numFmtId="0" fontId="26" fillId="3" borderId="68" xfId="5" applyFont="1" applyFill="1" applyBorder="1" applyAlignment="1">
      <alignment horizontal="left" vertical="center" wrapText="1"/>
    </xf>
    <xf numFmtId="0" fontId="17" fillId="3" borderId="69" xfId="5" applyFont="1" applyFill="1" applyBorder="1" applyAlignment="1">
      <alignment horizontal="left" vertical="center" wrapText="1"/>
    </xf>
    <xf numFmtId="0" fontId="17" fillId="3" borderId="0" xfId="5" applyFont="1" applyFill="1" applyBorder="1" applyAlignment="1">
      <alignment horizontal="left" vertical="top"/>
    </xf>
    <xf numFmtId="0" fontId="26" fillId="3" borderId="70" xfId="5" applyFont="1" applyFill="1" applyBorder="1" applyAlignment="1">
      <alignment horizontal="left" vertical="center" wrapText="1"/>
    </xf>
    <xf numFmtId="0" fontId="17" fillId="3" borderId="71" xfId="5" applyFont="1" applyFill="1" applyBorder="1" applyAlignment="1">
      <alignment horizontal="left" vertical="center" wrapText="1"/>
    </xf>
    <xf numFmtId="0" fontId="26" fillId="3" borderId="0" xfId="5" applyFont="1" applyFill="1" applyBorder="1" applyAlignment="1">
      <alignment horizontal="left" vertical="center" wrapText="1"/>
    </xf>
    <xf numFmtId="0" fontId="17" fillId="3" borderId="0" xfId="5" applyFont="1" applyFill="1" applyBorder="1" applyAlignment="1">
      <alignment horizontal="left" vertical="center" wrapText="1"/>
    </xf>
    <xf numFmtId="0" fontId="26" fillId="3" borderId="0" xfId="5" applyFont="1" applyFill="1" applyBorder="1" applyAlignment="1">
      <alignment horizontal="left" vertical="top" wrapText="1"/>
    </xf>
    <xf numFmtId="0" fontId="35" fillId="3" borderId="0" xfId="5" applyFont="1" applyFill="1" applyBorder="1" applyAlignment="1">
      <alignment horizontal="left" vertical="top"/>
    </xf>
    <xf numFmtId="0" fontId="36" fillId="3" borderId="0" xfId="5" applyFont="1" applyFill="1" applyBorder="1" applyAlignment="1">
      <alignment horizontal="center" vertical="center"/>
    </xf>
    <xf numFmtId="0" fontId="32" fillId="3" borderId="0" xfId="5" applyFont="1" applyFill="1" applyBorder="1" applyAlignment="1">
      <alignment vertical="center"/>
    </xf>
    <xf numFmtId="0" fontId="32" fillId="3" borderId="0" xfId="5" applyFont="1" applyFill="1" applyBorder="1" applyAlignment="1">
      <alignment horizontal="center" vertical="center"/>
    </xf>
    <xf numFmtId="0" fontId="32" fillId="3" borderId="0" xfId="5" applyFont="1" applyFill="1" applyBorder="1" applyAlignment="1">
      <alignment horizontal="left" vertical="center"/>
    </xf>
    <xf numFmtId="0" fontId="33" fillId="3" borderId="0" xfId="5" applyFont="1" applyFill="1" applyBorder="1" applyAlignment="1"/>
    <xf numFmtId="0" fontId="35" fillId="3" borderId="0" xfId="5" applyFont="1" applyFill="1" applyBorder="1" applyAlignment="1">
      <alignment horizontal="left"/>
    </xf>
    <xf numFmtId="0" fontId="34" fillId="3" borderId="0" xfId="5" applyFont="1" applyFill="1" applyBorder="1" applyAlignment="1">
      <alignment horizontal="right" vertical="top"/>
    </xf>
    <xf numFmtId="0" fontId="35" fillId="3" borderId="31" xfId="5" applyFont="1" applyFill="1" applyBorder="1" applyAlignment="1"/>
    <xf numFmtId="0" fontId="33" fillId="3" borderId="65" xfId="5" applyFont="1" applyFill="1" applyBorder="1" applyAlignment="1">
      <alignment vertical="center"/>
    </xf>
    <xf numFmtId="0" fontId="32" fillId="3" borderId="0" xfId="5" applyFont="1" applyFill="1" applyBorder="1" applyAlignment="1">
      <alignment horizontal="center" vertical="top"/>
    </xf>
    <xf numFmtId="0" fontId="33" fillId="3" borderId="7" xfId="5" applyFont="1" applyFill="1" applyBorder="1" applyAlignment="1">
      <alignment horizontal="left" vertical="top"/>
    </xf>
    <xf numFmtId="0" fontId="33" fillId="3" borderId="23" xfId="5" applyFont="1" applyFill="1" applyBorder="1" applyAlignment="1">
      <alignment horizontal="left" vertical="top"/>
    </xf>
    <xf numFmtId="0" fontId="3" fillId="0" borderId="0" xfId="6" applyFont="1" applyFill="1" applyAlignment="1">
      <alignment vertical="center"/>
    </xf>
    <xf numFmtId="0" fontId="3" fillId="0" borderId="0" xfId="6" applyFont="1" applyFill="1" applyAlignment="1">
      <alignment horizontal="left" vertical="center"/>
    </xf>
    <xf numFmtId="0" fontId="3" fillId="0" borderId="0" xfId="6" applyFont="1" applyFill="1" applyBorder="1" applyAlignment="1">
      <alignment horizontal="justify" vertical="center" wrapText="1"/>
    </xf>
    <xf numFmtId="0" fontId="3" fillId="0" borderId="0" xfId="6" applyFont="1" applyFill="1" applyAlignment="1">
      <alignment horizontal="left" vertical="center" wrapText="1"/>
    </xf>
    <xf numFmtId="0" fontId="3" fillId="0" borderId="0" xfId="6" applyFont="1" applyFill="1" applyAlignment="1">
      <alignment horizontal="right" vertical="center"/>
    </xf>
    <xf numFmtId="0" fontId="3" fillId="0" borderId="0" xfId="6" applyFont="1" applyFill="1" applyAlignment="1">
      <alignment horizontal="center" vertical="center"/>
    </xf>
    <xf numFmtId="0" fontId="3" fillId="0" borderId="0" xfId="6" applyFont="1" applyFill="1" applyBorder="1" applyAlignment="1">
      <alignment vertical="center"/>
    </xf>
    <xf numFmtId="0" fontId="3" fillId="0" borderId="65" xfId="6" applyFont="1" applyFill="1" applyBorder="1" applyAlignment="1">
      <alignment vertical="center" wrapText="1"/>
    </xf>
    <xf numFmtId="0" fontId="3" fillId="0" borderId="0" xfId="6" applyFont="1" applyFill="1" applyBorder="1" applyAlignment="1">
      <alignment vertical="center" wrapText="1"/>
    </xf>
    <xf numFmtId="0" fontId="3" fillId="0" borderId="0" xfId="6" applyFont="1" applyFill="1" applyAlignment="1"/>
    <xf numFmtId="0" fontId="3" fillId="0" borderId="13" xfId="6" applyFont="1" applyFill="1" applyBorder="1" applyAlignment="1">
      <alignment horizontal="center" vertical="center" textRotation="255" wrapText="1"/>
    </xf>
    <xf numFmtId="0" fontId="11" fillId="0" borderId="13" xfId="7" applyFont="1" applyFill="1" applyBorder="1" applyAlignment="1">
      <alignment horizontal="center" vertical="center"/>
    </xf>
    <xf numFmtId="0" fontId="11" fillId="0" borderId="24" xfId="7" applyFont="1" applyFill="1" applyBorder="1" applyAlignment="1">
      <alignment horizontal="center" vertical="center"/>
    </xf>
    <xf numFmtId="0" fontId="3" fillId="0" borderId="88" xfId="6" applyFont="1" applyFill="1" applyBorder="1" applyAlignment="1">
      <alignment horizontal="left" wrapText="1"/>
    </xf>
    <xf numFmtId="0" fontId="3" fillId="0" borderId="89" xfId="6" applyFont="1" applyFill="1" applyBorder="1" applyAlignment="1">
      <alignment horizontal="justify" wrapText="1"/>
    </xf>
    <xf numFmtId="0" fontId="3" fillId="0" borderId="89" xfId="6" applyFont="1" applyFill="1" applyBorder="1" applyAlignment="1"/>
    <xf numFmtId="0" fontId="3" fillId="0" borderId="90" xfId="6" applyFont="1" applyFill="1" applyBorder="1" applyAlignment="1"/>
    <xf numFmtId="0" fontId="3" fillId="0" borderId="0" xfId="6" applyFont="1" applyFill="1" applyAlignment="1">
      <alignment horizontal="left"/>
    </xf>
    <xf numFmtId="0" fontId="7" fillId="0" borderId="0" xfId="7" applyFont="1" applyFill="1" applyBorder="1" applyAlignment="1">
      <alignment horizontal="left" vertical="center"/>
    </xf>
    <xf numFmtId="0" fontId="3" fillId="0" borderId="0" xfId="7" applyFont="1" applyFill="1" applyBorder="1" applyAlignment="1">
      <alignment horizontal="left" vertical="center"/>
    </xf>
    <xf numFmtId="0" fontId="3" fillId="0" borderId="0" xfId="7" applyFont="1" applyFill="1" applyAlignment="1">
      <alignment horizontal="left" vertical="center"/>
    </xf>
    <xf numFmtId="0" fontId="3" fillId="0" borderId="0" xfId="7" applyFont="1" applyFill="1" applyBorder="1" applyAlignment="1">
      <alignment horizontal="center" vertical="center"/>
    </xf>
    <xf numFmtId="0" fontId="3" fillId="0" borderId="86" xfId="7" applyFont="1" applyFill="1" applyBorder="1" applyAlignment="1">
      <alignment horizontal="center" vertical="center"/>
    </xf>
    <xf numFmtId="0" fontId="3" fillId="0" borderId="89" xfId="7" applyFont="1" applyFill="1" applyBorder="1" applyAlignment="1">
      <alignment horizontal="center" vertical="center"/>
    </xf>
    <xf numFmtId="0" fontId="3" fillId="0" borderId="12" xfId="7" applyFont="1" applyFill="1" applyBorder="1" applyAlignment="1">
      <alignment horizontal="center" vertical="center"/>
    </xf>
    <xf numFmtId="0" fontId="3" fillId="0" borderId="62" xfId="7" applyFont="1" applyFill="1" applyBorder="1" applyAlignment="1">
      <alignment vertical="center"/>
    </xf>
    <xf numFmtId="0" fontId="3" fillId="0" borderId="63" xfId="7" applyFont="1" applyFill="1" applyBorder="1" applyAlignment="1">
      <alignment horizontal="center" vertical="center"/>
    </xf>
    <xf numFmtId="0" fontId="3" fillId="0" borderId="61" xfId="7" applyFont="1" applyFill="1" applyBorder="1" applyAlignment="1">
      <alignment vertical="center"/>
    </xf>
    <xf numFmtId="0" fontId="3" fillId="0" borderId="62" xfId="7" applyFont="1" applyFill="1" applyBorder="1" applyAlignment="1">
      <alignment horizontal="left" vertical="center"/>
    </xf>
    <xf numFmtId="0" fontId="3" fillId="0" borderId="63" xfId="7" applyFont="1" applyFill="1" applyBorder="1" applyAlignment="1">
      <alignment vertical="center"/>
    </xf>
    <xf numFmtId="0" fontId="3" fillId="0" borderId="62" xfId="7" applyFont="1" applyFill="1" applyBorder="1" applyAlignment="1">
      <alignment horizontal="center" vertical="center"/>
    </xf>
    <xf numFmtId="0" fontId="3" fillId="0" borderId="91" xfId="7" applyFont="1" applyFill="1" applyBorder="1" applyAlignment="1">
      <alignment horizontal="left" vertical="center" wrapText="1"/>
    </xf>
    <xf numFmtId="0" fontId="21" fillId="0" borderId="0" xfId="7" applyFont="1" applyFill="1" applyAlignment="1">
      <alignment horizontal="center" vertical="center"/>
    </xf>
    <xf numFmtId="0" fontId="3" fillId="0" borderId="81" xfId="7" applyFont="1" applyFill="1" applyBorder="1" applyAlignment="1">
      <alignment vertical="center"/>
    </xf>
    <xf numFmtId="0" fontId="21" fillId="0" borderId="81" xfId="7" applyFont="1" applyFill="1" applyBorder="1" applyAlignment="1">
      <alignment vertical="center"/>
    </xf>
    <xf numFmtId="0" fontId="3" fillId="0" borderId="82" xfId="7" applyFont="1" applyFill="1" applyBorder="1" applyAlignment="1">
      <alignment vertical="center"/>
    </xf>
    <xf numFmtId="0" fontId="21" fillId="0" borderId="62" xfId="7" applyFont="1" applyFill="1" applyBorder="1" applyAlignment="1">
      <alignment horizontal="center" vertical="center"/>
    </xf>
    <xf numFmtId="0" fontId="3" fillId="0" borderId="65" xfId="7" applyFont="1" applyFill="1" applyBorder="1" applyAlignment="1">
      <alignment vertical="center"/>
    </xf>
    <xf numFmtId="0" fontId="3" fillId="0" borderId="63" xfId="7" applyFont="1" applyFill="1" applyBorder="1" applyAlignment="1">
      <alignment vertical="top"/>
    </xf>
    <xf numFmtId="0" fontId="3" fillId="0" borderId="7" xfId="7" applyFont="1" applyFill="1" applyBorder="1" applyAlignment="1">
      <alignment vertical="center"/>
    </xf>
    <xf numFmtId="0" fontId="3" fillId="0" borderId="29" xfId="7" applyFont="1" applyFill="1" applyBorder="1" applyAlignment="1">
      <alignment horizontal="center" vertical="center"/>
    </xf>
    <xf numFmtId="0" fontId="3" fillId="0" borderId="66" xfId="7" applyFont="1" applyFill="1" applyBorder="1" applyAlignment="1">
      <alignment vertical="center"/>
    </xf>
    <xf numFmtId="0" fontId="3" fillId="0" borderId="7" xfId="7" applyFont="1" applyFill="1" applyBorder="1" applyAlignment="1">
      <alignment horizontal="left" vertical="center"/>
    </xf>
    <xf numFmtId="0" fontId="3" fillId="0" borderId="29" xfId="7" applyFont="1" applyFill="1" applyBorder="1" applyAlignment="1">
      <alignment vertical="center"/>
    </xf>
    <xf numFmtId="0" fontId="3" fillId="0" borderId="7" xfId="7" applyFont="1" applyFill="1" applyBorder="1" applyAlignment="1">
      <alignment horizontal="center" vertical="center"/>
    </xf>
    <xf numFmtId="0" fontId="21" fillId="0" borderId="84" xfId="7" applyFont="1" applyFill="1" applyBorder="1" applyAlignment="1">
      <alignment vertical="center"/>
    </xf>
    <xf numFmtId="0" fontId="21" fillId="0" borderId="85" xfId="7" applyFont="1" applyFill="1" applyBorder="1" applyAlignment="1">
      <alignment vertical="center"/>
    </xf>
    <xf numFmtId="0" fontId="21" fillId="0" borderId="7" xfId="7" applyFont="1" applyFill="1" applyBorder="1" applyAlignment="1">
      <alignment horizontal="center" vertical="center"/>
    </xf>
    <xf numFmtId="0" fontId="3" fillId="0" borderId="0" xfId="7" applyFont="1" applyFill="1" applyBorder="1" applyAlignment="1">
      <alignment vertical="center"/>
    </xf>
    <xf numFmtId="0" fontId="3" fillId="0" borderId="0" xfId="7" applyFont="1" applyFill="1" applyBorder="1" applyAlignment="1">
      <alignment vertical="top"/>
    </xf>
    <xf numFmtId="0" fontId="3" fillId="0" borderId="29" xfId="7" applyFont="1" applyFill="1" applyBorder="1" applyAlignment="1">
      <alignment vertical="top"/>
    </xf>
    <xf numFmtId="0" fontId="21" fillId="0" borderId="81" xfId="7" applyFont="1" applyFill="1" applyBorder="1" applyAlignment="1">
      <alignment horizontal="left" vertical="center"/>
    </xf>
    <xf numFmtId="0" fontId="21" fillId="0" borderId="82" xfId="7" applyFont="1" applyFill="1" applyBorder="1" applyAlignment="1">
      <alignment horizontal="left" vertical="center"/>
    </xf>
    <xf numFmtId="0" fontId="21" fillId="0" borderId="7" xfId="7" applyFont="1" applyFill="1" applyBorder="1" applyAlignment="1">
      <alignment vertical="top"/>
    </xf>
    <xf numFmtId="0" fontId="21" fillId="0" borderId="0" xfId="7" applyFont="1" applyFill="1" applyBorder="1" applyAlignment="1">
      <alignment vertical="top"/>
    </xf>
    <xf numFmtId="0" fontId="21" fillId="0" borderId="29" xfId="7" applyFont="1" applyFill="1" applyBorder="1" applyAlignment="1">
      <alignment vertical="top"/>
    </xf>
    <xf numFmtId="0" fontId="3" fillId="0" borderId="94" xfId="7" applyFont="1" applyFill="1" applyBorder="1" applyAlignment="1">
      <alignment vertical="center" wrapText="1"/>
    </xf>
    <xf numFmtId="0" fontId="21" fillId="0" borderId="95" xfId="7" applyFont="1" applyFill="1" applyBorder="1" applyAlignment="1">
      <alignment horizontal="center" vertical="center"/>
    </xf>
    <xf numFmtId="0" fontId="3" fillId="0" borderId="96" xfId="7" applyFont="1" applyFill="1" applyBorder="1" applyAlignment="1">
      <alignment vertical="center"/>
    </xf>
    <xf numFmtId="0" fontId="21" fillId="0" borderId="96" xfId="7" applyFont="1" applyFill="1" applyBorder="1" applyAlignment="1">
      <alignment horizontal="center" vertical="center"/>
    </xf>
    <xf numFmtId="0" fontId="21" fillId="0" borderId="96" xfId="7" applyFont="1" applyFill="1" applyBorder="1" applyAlignment="1">
      <alignment horizontal="left" vertical="center"/>
    </xf>
    <xf numFmtId="0" fontId="21" fillId="0" borderId="97" xfId="7" applyFont="1" applyFill="1" applyBorder="1" applyAlignment="1">
      <alignment horizontal="left" vertical="center"/>
    </xf>
    <xf numFmtId="0" fontId="38" fillId="0" borderId="29" xfId="7" applyFont="1" applyFill="1" applyBorder="1" applyAlignment="1">
      <alignment vertical="center"/>
    </xf>
    <xf numFmtId="0" fontId="38" fillId="0" borderId="92" xfId="7" applyFont="1" applyFill="1" applyBorder="1" applyAlignment="1">
      <alignment vertical="center" wrapText="1"/>
    </xf>
    <xf numFmtId="0" fontId="39" fillId="0" borderId="83" xfId="7" applyFont="1" applyFill="1" applyBorder="1" applyAlignment="1">
      <alignment horizontal="center" vertical="center"/>
    </xf>
    <xf numFmtId="0" fontId="38" fillId="0" borderId="84" xfId="7" applyFont="1" applyFill="1" applyBorder="1" applyAlignment="1">
      <alignment vertical="center"/>
    </xf>
    <xf numFmtId="0" fontId="39" fillId="0" borderId="84" xfId="7" applyFont="1" applyFill="1" applyBorder="1" applyAlignment="1">
      <alignment horizontal="center" vertical="center"/>
    </xf>
    <xf numFmtId="0" fontId="39" fillId="0" borderId="84" xfId="7" applyFont="1" applyFill="1" applyBorder="1" applyAlignment="1">
      <alignment horizontal="left" vertical="center"/>
    </xf>
    <xf numFmtId="0" fontId="39" fillId="0" borderId="85" xfId="7" applyFont="1" applyFill="1" applyBorder="1" applyAlignment="1">
      <alignment horizontal="left" vertical="center"/>
    </xf>
    <xf numFmtId="0" fontId="3" fillId="0" borderId="23" xfId="7" applyFont="1" applyFill="1" applyBorder="1" applyAlignment="1">
      <alignment vertical="center"/>
    </xf>
    <xf numFmtId="0" fontId="3" fillId="0" borderId="60" xfId="7" applyFont="1" applyFill="1" applyBorder="1" applyAlignment="1">
      <alignment horizontal="center" vertical="center"/>
    </xf>
    <xf numFmtId="0" fontId="3" fillId="0" borderId="22" xfId="7" applyFont="1" applyFill="1" applyBorder="1" applyAlignment="1">
      <alignment vertical="center"/>
    </xf>
    <xf numFmtId="0" fontId="3" fillId="0" borderId="23" xfId="7" applyFont="1" applyFill="1" applyBorder="1" applyAlignment="1">
      <alignment horizontal="left" vertical="center"/>
    </xf>
    <xf numFmtId="0" fontId="3" fillId="0" borderId="60" xfId="7" applyFont="1" applyFill="1" applyBorder="1" applyAlignment="1">
      <alignment vertical="center"/>
    </xf>
    <xf numFmtId="0" fontId="3" fillId="0" borderId="23" xfId="7" applyFont="1" applyFill="1" applyBorder="1" applyAlignment="1">
      <alignment horizontal="center" vertical="center"/>
    </xf>
    <xf numFmtId="0" fontId="38" fillId="0" borderId="60" xfId="7" applyFont="1" applyFill="1" applyBorder="1" applyAlignment="1">
      <alignment vertical="center"/>
    </xf>
    <xf numFmtId="0" fontId="38" fillId="0" borderId="98" xfId="7" applyFont="1" applyFill="1" applyBorder="1" applyAlignment="1">
      <alignment horizontal="left" vertical="center"/>
    </xf>
    <xf numFmtId="0" fontId="39" fillId="0" borderId="77" xfId="7" applyFont="1" applyFill="1" applyBorder="1" applyAlignment="1">
      <alignment horizontal="center" vertical="center"/>
    </xf>
    <xf numFmtId="0" fontId="38" fillId="0" borderId="78" xfId="7" applyFont="1" applyFill="1" applyBorder="1" applyAlignment="1">
      <alignment vertical="center"/>
    </xf>
    <xf numFmtId="0" fontId="39" fillId="0" borderId="78" xfId="7" applyFont="1" applyFill="1" applyBorder="1" applyAlignment="1">
      <alignment horizontal="center" vertical="center"/>
    </xf>
    <xf numFmtId="0" fontId="38" fillId="0" borderId="78" xfId="7" applyFont="1" applyFill="1" applyBorder="1" applyAlignment="1">
      <alignment horizontal="left" vertical="center"/>
    </xf>
    <xf numFmtId="0" fontId="38" fillId="0" borderId="79" xfId="7" applyFont="1" applyFill="1" applyBorder="1" applyAlignment="1">
      <alignment horizontal="left" vertical="center"/>
    </xf>
    <xf numFmtId="0" fontId="21" fillId="0" borderId="23" xfId="7" applyFont="1" applyFill="1" applyBorder="1" applyAlignment="1">
      <alignment vertical="top"/>
    </xf>
    <xf numFmtId="0" fontId="21" fillId="0" borderId="31" xfId="7" applyFont="1" applyFill="1" applyBorder="1" applyAlignment="1">
      <alignment vertical="top"/>
    </xf>
    <xf numFmtId="0" fontId="21" fillId="0" borderId="60" xfId="7" applyFont="1" applyFill="1" applyBorder="1" applyAlignment="1">
      <alignment vertical="top"/>
    </xf>
    <xf numFmtId="0" fontId="3" fillId="0" borderId="91" xfId="7" applyFont="1" applyFill="1" applyBorder="1" applyAlignment="1">
      <alignment horizontal="left" vertical="center"/>
    </xf>
    <xf numFmtId="0" fontId="3" fillId="0" borderId="0" xfId="7" applyFont="1" applyFill="1" applyBorder="1" applyAlignment="1">
      <alignment horizontal="left" vertical="center" wrapText="1"/>
    </xf>
    <xf numFmtId="0" fontId="3" fillId="0" borderId="81" xfId="7" applyFont="1" applyFill="1" applyBorder="1" applyAlignment="1">
      <alignment horizontal="left" vertical="center"/>
    </xf>
    <xf numFmtId="0" fontId="3" fillId="0" borderId="82" xfId="7" applyFont="1" applyFill="1" applyBorder="1" applyAlignment="1">
      <alignment horizontal="left" vertical="center"/>
    </xf>
    <xf numFmtId="0" fontId="3" fillId="0" borderId="94" xfId="7" applyFont="1" applyFill="1" applyBorder="1" applyAlignment="1">
      <alignment horizontal="left" vertical="center"/>
    </xf>
    <xf numFmtId="0" fontId="21" fillId="0" borderId="83" xfId="7" applyFont="1" applyFill="1" applyBorder="1" applyAlignment="1">
      <alignment horizontal="center" vertical="center"/>
    </xf>
    <xf numFmtId="0" fontId="21" fillId="0" borderId="96" xfId="7" applyFont="1" applyFill="1" applyBorder="1" applyAlignment="1">
      <alignment vertical="center"/>
    </xf>
    <xf numFmtId="0" fontId="3" fillId="0" borderId="96" xfId="7" applyFont="1" applyFill="1" applyBorder="1" applyAlignment="1">
      <alignment horizontal="left" vertical="center"/>
    </xf>
    <xf numFmtId="0" fontId="3" fillId="0" borderId="97" xfId="7" applyFont="1" applyFill="1" applyBorder="1" applyAlignment="1">
      <alignment horizontal="left" vertical="center"/>
    </xf>
    <xf numFmtId="0" fontId="3" fillId="0" borderId="94" xfId="7" applyFont="1" applyFill="1" applyBorder="1" applyAlignment="1">
      <alignment horizontal="left" vertical="center" shrinkToFit="1"/>
    </xf>
    <xf numFmtId="0" fontId="3" fillId="0" borderId="7" xfId="7" applyFont="1" applyFill="1" applyBorder="1" applyAlignment="1">
      <alignment vertical="top"/>
    </xf>
    <xf numFmtId="0" fontId="3" fillId="0" borderId="0" xfId="7" applyFont="1" applyFill="1" applyAlignment="1">
      <alignment vertical="center"/>
    </xf>
    <xf numFmtId="0" fontId="3" fillId="0" borderId="94" xfId="7" applyFont="1" applyFill="1" applyBorder="1" applyAlignment="1">
      <alignment horizontal="left" vertical="center" wrapText="1"/>
    </xf>
    <xf numFmtId="0" fontId="3" fillId="0" borderId="97" xfId="7" applyFont="1" applyFill="1" applyBorder="1" applyAlignment="1">
      <alignment vertical="center"/>
    </xf>
    <xf numFmtId="0" fontId="21" fillId="0" borderId="84" xfId="7" applyFont="1" applyFill="1" applyBorder="1" applyAlignment="1">
      <alignment horizontal="center" vertical="center"/>
    </xf>
    <xf numFmtId="0" fontId="3" fillId="0" borderId="92" xfId="7" applyFont="1" applyFill="1" applyBorder="1" applyAlignment="1">
      <alignment vertical="center" wrapText="1"/>
    </xf>
    <xf numFmtId="0" fontId="3" fillId="0" borderId="84" xfId="7" applyFont="1" applyFill="1" applyBorder="1" applyAlignment="1">
      <alignment vertical="center"/>
    </xf>
    <xf numFmtId="0" fontId="21" fillId="0" borderId="84" xfId="7" applyFont="1" applyFill="1" applyBorder="1" applyAlignment="1">
      <alignment horizontal="left" vertical="center"/>
    </xf>
    <xf numFmtId="0" fontId="21" fillId="0" borderId="85" xfId="7" applyFont="1" applyFill="1" applyBorder="1" applyAlignment="1">
      <alignment horizontal="left" vertical="center"/>
    </xf>
    <xf numFmtId="0" fontId="3" fillId="0" borderId="60" xfId="7" applyFont="1" applyFill="1" applyBorder="1" applyAlignment="1">
      <alignment vertical="top"/>
    </xf>
    <xf numFmtId="0" fontId="38" fillId="0" borderId="23" xfId="7" applyFont="1" applyFill="1" applyBorder="1" applyAlignment="1">
      <alignment vertical="top"/>
    </xf>
    <xf numFmtId="0" fontId="3" fillId="0" borderId="31" xfId="7" applyFont="1" applyFill="1" applyBorder="1" applyAlignment="1">
      <alignment vertical="top"/>
    </xf>
    <xf numFmtId="0" fontId="3" fillId="0" borderId="23" xfId="7" applyFont="1" applyFill="1" applyBorder="1" applyAlignment="1">
      <alignment vertical="top"/>
    </xf>
    <xf numFmtId="0" fontId="21" fillId="0" borderId="0" xfId="7" applyFont="1" applyFill="1" applyBorder="1" applyAlignment="1">
      <alignment horizontal="center" vertical="center"/>
    </xf>
    <xf numFmtId="0" fontId="21" fillId="0" borderId="80" xfId="7" applyFont="1" applyFill="1" applyBorder="1" applyAlignment="1">
      <alignment horizontal="center" vertical="center"/>
    </xf>
    <xf numFmtId="0" fontId="21" fillId="0" borderId="81" xfId="7" applyFont="1" applyFill="1" applyBorder="1" applyAlignment="1">
      <alignment horizontal="center" vertical="center"/>
    </xf>
    <xf numFmtId="0" fontId="21" fillId="0" borderId="74" xfId="7" applyFont="1" applyFill="1" applyBorder="1" applyAlignment="1">
      <alignment horizontal="center" vertical="center"/>
    </xf>
    <xf numFmtId="0" fontId="3" fillId="0" borderId="75" xfId="7" applyFont="1" applyFill="1" applyBorder="1" applyAlignment="1">
      <alignment vertical="center"/>
    </xf>
    <xf numFmtId="0" fontId="3" fillId="0" borderId="75" xfId="7" applyFont="1" applyFill="1" applyBorder="1" applyAlignment="1">
      <alignment horizontal="left" vertical="center" wrapText="1"/>
    </xf>
    <xf numFmtId="0" fontId="21" fillId="0" borderId="75" xfId="7" applyFont="1" applyFill="1" applyBorder="1" applyAlignment="1">
      <alignment horizontal="center" vertical="center"/>
    </xf>
    <xf numFmtId="0" fontId="3" fillId="0" borderId="75" xfId="7" applyFont="1" applyFill="1" applyBorder="1" applyAlignment="1">
      <alignment horizontal="left" vertical="center"/>
    </xf>
    <xf numFmtId="0" fontId="3" fillId="0" borderId="76" xfId="7" applyFont="1" applyFill="1" applyBorder="1" applyAlignment="1">
      <alignment vertical="center"/>
    </xf>
    <xf numFmtId="0" fontId="3" fillId="0" borderId="98" xfId="7" applyFont="1" applyFill="1" applyBorder="1" applyAlignment="1">
      <alignment horizontal="left" vertical="center"/>
    </xf>
    <xf numFmtId="0" fontId="21" fillId="0" borderId="77" xfId="7" applyFont="1" applyFill="1" applyBorder="1" applyAlignment="1">
      <alignment horizontal="center" vertical="center"/>
    </xf>
    <xf numFmtId="0" fontId="3" fillId="0" borderId="78" xfId="7" applyFont="1" applyFill="1" applyBorder="1" applyAlignment="1">
      <alignment vertical="center"/>
    </xf>
    <xf numFmtId="0" fontId="21" fillId="0" borderId="78" xfId="7" applyFont="1" applyFill="1" applyBorder="1" applyAlignment="1">
      <alignment vertical="center"/>
    </xf>
    <xf numFmtId="0" fontId="21" fillId="0" borderId="78" xfId="7" applyFont="1" applyFill="1" applyBorder="1" applyAlignment="1">
      <alignment horizontal="center" vertical="center"/>
    </xf>
    <xf numFmtId="0" fontId="3" fillId="0" borderId="78" xfId="7" applyFont="1" applyFill="1" applyBorder="1" applyAlignment="1">
      <alignment horizontal="left" vertical="center"/>
    </xf>
    <xf numFmtId="0" fontId="3" fillId="0" borderId="79" xfId="7" applyFont="1" applyFill="1" applyBorder="1" applyAlignment="1">
      <alignment vertical="center"/>
    </xf>
    <xf numFmtId="0" fontId="3" fillId="0" borderId="0" xfId="7" applyFont="1" applyFill="1" applyAlignment="1"/>
    <xf numFmtId="0" fontId="3" fillId="0" borderId="0" xfId="7" applyFont="1" applyFill="1" applyAlignment="1">
      <alignment horizontal="center"/>
    </xf>
    <xf numFmtId="0" fontId="3" fillId="0" borderId="0" xfId="7" applyFont="1" applyFill="1" applyAlignment="1">
      <alignment horizontal="center" vertical="center"/>
    </xf>
    <xf numFmtId="0" fontId="26" fillId="3" borderId="10" xfId="2" applyFont="1" applyFill="1" applyBorder="1" applyAlignment="1">
      <alignment horizontal="center" vertical="center"/>
    </xf>
    <xf numFmtId="49" fontId="26" fillId="3" borderId="13" xfId="2" applyNumberFormat="1" applyFont="1" applyFill="1" applyBorder="1" applyAlignment="1">
      <alignment horizontal="left" vertical="center"/>
    </xf>
    <xf numFmtId="49" fontId="26" fillId="3" borderId="24" xfId="2" applyNumberFormat="1" applyFont="1" applyFill="1" applyBorder="1" applyAlignment="1">
      <alignment horizontal="left" vertical="center"/>
    </xf>
    <xf numFmtId="49" fontId="26" fillId="3" borderId="12" xfId="2" applyNumberFormat="1" applyFont="1" applyFill="1" applyBorder="1" applyAlignment="1">
      <alignment horizontal="left" vertical="center"/>
    </xf>
    <xf numFmtId="0" fontId="26" fillId="3" borderId="10" xfId="2" applyFont="1" applyFill="1" applyBorder="1" applyAlignment="1">
      <alignment horizontal="center" vertical="center" shrinkToFit="1"/>
    </xf>
    <xf numFmtId="49" fontId="29" fillId="3" borderId="13" xfId="3" applyNumberFormat="1" applyFont="1" applyFill="1" applyBorder="1" applyAlignment="1">
      <alignment horizontal="left" vertical="center"/>
    </xf>
    <xf numFmtId="0" fontId="26" fillId="3" borderId="0" xfId="2" applyFont="1" applyFill="1" applyAlignment="1">
      <alignment horizontal="left" vertical="center" wrapText="1"/>
    </xf>
    <xf numFmtId="0" fontId="26" fillId="3" borderId="0" xfId="2" applyFont="1" applyFill="1" applyAlignment="1">
      <alignment horizontal="left" vertical="top" wrapText="1"/>
    </xf>
    <xf numFmtId="0" fontId="26" fillId="3" borderId="13" xfId="2" applyFont="1" applyFill="1" applyBorder="1" applyAlignment="1">
      <alignment horizontal="left" vertical="center"/>
    </xf>
    <xf numFmtId="0" fontId="26" fillId="3" borderId="24" xfId="2" applyFont="1" applyFill="1" applyBorder="1" applyAlignment="1">
      <alignment horizontal="left" vertical="center"/>
    </xf>
    <xf numFmtId="0" fontId="26" fillId="3" borderId="12" xfId="2" applyFont="1" applyFill="1" applyBorder="1" applyAlignment="1">
      <alignment horizontal="left" vertical="center"/>
    </xf>
    <xf numFmtId="0" fontId="27" fillId="3" borderId="61" xfId="2" applyFont="1" applyFill="1" applyBorder="1" applyAlignment="1">
      <alignment horizontal="left" vertical="center" wrapText="1"/>
    </xf>
    <xf numFmtId="0" fontId="27" fillId="3" borderId="22" xfId="2" applyFont="1" applyFill="1" applyBorder="1" applyAlignment="1">
      <alignment horizontal="left" vertical="center" wrapText="1"/>
    </xf>
    <xf numFmtId="0" fontId="26" fillId="3" borderId="61" xfId="2" applyFont="1" applyFill="1" applyBorder="1" applyAlignment="1">
      <alignment horizontal="center" vertical="center"/>
    </xf>
    <xf numFmtId="0" fontId="26" fillId="3" borderId="22" xfId="2" applyFont="1" applyFill="1" applyBorder="1" applyAlignment="1">
      <alignment horizontal="center" vertical="center"/>
    </xf>
    <xf numFmtId="0" fontId="26" fillId="3" borderId="61" xfId="2" applyFont="1" applyFill="1" applyBorder="1" applyAlignment="1">
      <alignment horizontal="left" vertical="center" wrapText="1"/>
    </xf>
    <xf numFmtId="0" fontId="26" fillId="3" borderId="22" xfId="2" applyFont="1" applyFill="1" applyBorder="1" applyAlignment="1">
      <alignment horizontal="left" vertical="center" wrapText="1"/>
    </xf>
    <xf numFmtId="0" fontId="26" fillId="3" borderId="62" xfId="2" applyFont="1" applyFill="1" applyBorder="1" applyAlignment="1">
      <alignment horizontal="center" vertical="center"/>
    </xf>
    <xf numFmtId="0" fontId="26" fillId="3" borderId="23" xfId="2" applyFont="1" applyFill="1" applyBorder="1" applyAlignment="1">
      <alignment horizontal="center" vertical="center"/>
    </xf>
    <xf numFmtId="0" fontId="26" fillId="3" borderId="63" xfId="2" applyFont="1" applyFill="1" applyBorder="1" applyAlignment="1">
      <alignment horizontal="left" vertical="center"/>
    </xf>
    <xf numFmtId="0" fontId="26" fillId="3" borderId="60" xfId="2" applyFont="1" applyFill="1" applyBorder="1" applyAlignment="1">
      <alignment horizontal="left" vertical="center"/>
    </xf>
    <xf numFmtId="0" fontId="26" fillId="3" borderId="61" xfId="2" applyFont="1" applyFill="1" applyBorder="1" applyAlignment="1">
      <alignment horizontal="center" vertical="center" wrapText="1"/>
    </xf>
    <xf numFmtId="0" fontId="27" fillId="3" borderId="10" xfId="2" applyFont="1" applyFill="1" applyBorder="1" applyAlignment="1">
      <alignment horizontal="left" vertical="center" wrapText="1"/>
    </xf>
    <xf numFmtId="0" fontId="26" fillId="3" borderId="13"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xf numFmtId="0" fontId="30" fillId="0" borderId="66" xfId="4" applyBorder="1" applyAlignment="1">
      <alignment horizontal="center" vertical="center"/>
    </xf>
    <xf numFmtId="0" fontId="30" fillId="0" borderId="29" xfId="4" applyBorder="1" applyAlignment="1">
      <alignment horizontal="center" vertical="center"/>
    </xf>
    <xf numFmtId="0" fontId="21" fillId="0" borderId="13" xfId="4" applyFont="1" applyBorder="1" applyAlignment="1">
      <alignment horizontal="center" vertical="center"/>
    </xf>
    <xf numFmtId="0" fontId="30" fillId="0" borderId="24" xfId="4" applyBorder="1" applyAlignment="1">
      <alignment horizontal="center" vertical="center"/>
    </xf>
    <xf numFmtId="0" fontId="30" fillId="0" borderId="12" xfId="4" applyBorder="1" applyAlignment="1">
      <alignment horizontal="center" vertical="center"/>
    </xf>
    <xf numFmtId="0" fontId="30" fillId="0" borderId="10" xfId="4" applyBorder="1" applyAlignment="1">
      <alignment horizontal="center" vertical="center"/>
    </xf>
    <xf numFmtId="0" fontId="30" fillId="0" borderId="62" xfId="4" applyBorder="1" applyAlignment="1">
      <alignment horizontal="center" vertical="center"/>
    </xf>
    <xf numFmtId="0" fontId="30" fillId="0" borderId="63" xfId="4" applyBorder="1" applyAlignment="1">
      <alignment horizontal="center" vertical="center"/>
    </xf>
    <xf numFmtId="0" fontId="21" fillId="0" borderId="66" xfId="4" applyFont="1" applyBorder="1" applyAlignment="1">
      <alignment horizontal="center" vertical="center"/>
    </xf>
    <xf numFmtId="0" fontId="30" fillId="0" borderId="23" xfId="4" applyBorder="1" applyAlignment="1">
      <alignment horizontal="center" vertical="center"/>
    </xf>
    <xf numFmtId="0" fontId="30" fillId="0" borderId="60" xfId="4" applyBorder="1" applyAlignment="1">
      <alignment horizontal="center" vertical="center"/>
    </xf>
    <xf numFmtId="0" fontId="30" fillId="0" borderId="65" xfId="4" applyBorder="1" applyAlignment="1">
      <alignment horizontal="center" vertical="center"/>
    </xf>
    <xf numFmtId="0" fontId="30" fillId="0" borderId="7" xfId="4" applyBorder="1" applyAlignment="1">
      <alignment horizontal="center" vertical="center"/>
    </xf>
    <xf numFmtId="0" fontId="30" fillId="0" borderId="0" xfId="4" applyBorder="1" applyAlignment="1">
      <alignment horizontal="center" vertical="center"/>
    </xf>
    <xf numFmtId="0" fontId="30" fillId="0" borderId="31" xfId="4" applyBorder="1" applyAlignment="1">
      <alignment horizontal="center" vertical="center"/>
    </xf>
    <xf numFmtId="0" fontId="26" fillId="3" borderId="64" xfId="5" applyFont="1" applyFill="1" applyBorder="1" applyAlignment="1">
      <alignment horizontal="left" vertical="center" wrapText="1"/>
    </xf>
    <xf numFmtId="0" fontId="26" fillId="3" borderId="8" xfId="5" applyFont="1" applyFill="1" applyBorder="1" applyAlignment="1">
      <alignment horizontal="left" vertical="center" wrapText="1"/>
    </xf>
    <xf numFmtId="0" fontId="26" fillId="3" borderId="64" xfId="5" applyFont="1" applyFill="1" applyBorder="1" applyAlignment="1">
      <alignment horizontal="center" vertical="top" wrapText="1"/>
    </xf>
    <xf numFmtId="0" fontId="26" fillId="3" borderId="8" xfId="5" applyFont="1" applyFill="1" applyBorder="1" applyAlignment="1">
      <alignment horizontal="center" vertical="top" wrapText="1"/>
    </xf>
    <xf numFmtId="0" fontId="26" fillId="3" borderId="67" xfId="5" applyFont="1" applyFill="1" applyBorder="1" applyAlignment="1">
      <alignment horizontal="center" vertical="top" wrapText="1"/>
    </xf>
    <xf numFmtId="0" fontId="26" fillId="3" borderId="16" xfId="5" applyFont="1" applyFill="1" applyBorder="1" applyAlignment="1">
      <alignment horizontal="center" vertical="top" wrapText="1"/>
    </xf>
    <xf numFmtId="0" fontId="34" fillId="3" borderId="0" xfId="5" applyFont="1" applyFill="1" applyBorder="1" applyAlignment="1">
      <alignment horizontal="center" vertical="center"/>
    </xf>
    <xf numFmtId="0" fontId="26" fillId="3" borderId="5" xfId="5" applyFont="1" applyFill="1" applyBorder="1" applyAlignment="1">
      <alignment horizontal="center" vertical="center" wrapText="1"/>
    </xf>
    <xf numFmtId="0" fontId="26" fillId="3" borderId="6" xfId="5" applyFont="1" applyFill="1" applyBorder="1" applyAlignment="1">
      <alignment horizontal="center" vertical="center" wrapText="1"/>
    </xf>
    <xf numFmtId="0" fontId="26" fillId="3" borderId="72" xfId="5" applyFont="1" applyFill="1" applyBorder="1" applyAlignment="1">
      <alignment horizontal="left" vertical="center" wrapText="1"/>
    </xf>
    <xf numFmtId="0" fontId="26" fillId="3" borderId="73" xfId="5" applyFont="1" applyFill="1" applyBorder="1" applyAlignment="1">
      <alignment horizontal="left" vertical="center" wrapText="1"/>
    </xf>
    <xf numFmtId="0" fontId="26" fillId="3" borderId="64" xfId="5" applyFont="1" applyFill="1" applyBorder="1" applyAlignment="1">
      <alignment horizontal="left" vertical="top" wrapText="1"/>
    </xf>
    <xf numFmtId="0" fontId="26" fillId="3" borderId="8" xfId="5" applyFont="1" applyFill="1" applyBorder="1" applyAlignment="1">
      <alignment horizontal="left" vertical="top" wrapText="1"/>
    </xf>
    <xf numFmtId="0" fontId="35" fillId="3" borderId="62" xfId="5" applyFont="1" applyFill="1" applyBorder="1" applyAlignment="1">
      <alignment horizontal="center" vertical="top"/>
    </xf>
    <xf numFmtId="0" fontId="35" fillId="3" borderId="65" xfId="5" applyFont="1" applyFill="1" applyBorder="1" applyAlignment="1">
      <alignment horizontal="center" vertical="top"/>
    </xf>
    <xf numFmtId="0" fontId="35" fillId="3" borderId="63" xfId="5" applyFont="1" applyFill="1" applyBorder="1" applyAlignment="1">
      <alignment horizontal="center" vertical="top"/>
    </xf>
    <xf numFmtId="0" fontId="35" fillId="3" borderId="0" xfId="5" applyFont="1" applyFill="1" applyBorder="1" applyAlignment="1">
      <alignment horizontal="left" vertical="top"/>
    </xf>
    <xf numFmtId="0" fontId="32" fillId="3" borderId="0" xfId="5" applyFont="1" applyFill="1" applyBorder="1" applyAlignment="1">
      <alignment horizontal="center" vertical="center"/>
    </xf>
    <xf numFmtId="0" fontId="34" fillId="3" borderId="0" xfId="5" applyFont="1" applyFill="1" applyBorder="1" applyAlignment="1">
      <alignment horizontal="right"/>
    </xf>
    <xf numFmtId="0" fontId="33" fillId="3" borderId="0" xfId="5" applyFont="1" applyFill="1" applyBorder="1" applyAlignment="1">
      <alignment horizontal="left" vertical="center"/>
    </xf>
    <xf numFmtId="0" fontId="33" fillId="3" borderId="31" xfId="5" applyFont="1" applyFill="1" applyBorder="1" applyAlignment="1">
      <alignment horizontal="left" vertical="center"/>
    </xf>
    <xf numFmtId="0" fontId="33" fillId="3" borderId="65" xfId="5" applyFont="1" applyFill="1" applyBorder="1" applyAlignment="1">
      <alignment horizontal="left"/>
    </xf>
    <xf numFmtId="0" fontId="35" fillId="3" borderId="31" xfId="5" applyFont="1" applyFill="1" applyBorder="1" applyAlignment="1">
      <alignment horizontal="center"/>
    </xf>
    <xf numFmtId="0" fontId="32" fillId="3" borderId="0" xfId="5" applyFont="1" applyFill="1" applyBorder="1" applyAlignment="1">
      <alignment horizontal="center" vertical="top"/>
    </xf>
    <xf numFmtId="0" fontId="25" fillId="3" borderId="0" xfId="5" applyFont="1" applyFill="1" applyBorder="1" applyAlignment="1">
      <alignment horizontal="left" vertical="top" wrapText="1"/>
    </xf>
    <xf numFmtId="0" fontId="35" fillId="3" borderId="0" xfId="5" applyFont="1" applyFill="1" applyBorder="1" applyAlignment="1">
      <alignment horizontal="center" vertical="top"/>
    </xf>
    <xf numFmtId="0" fontId="33" fillId="3" borderId="31" xfId="5" applyFont="1" applyFill="1" applyBorder="1" applyAlignment="1">
      <alignment horizontal="left" vertical="top" wrapText="1"/>
    </xf>
    <xf numFmtId="0" fontId="33" fillId="3" borderId="60" xfId="5" applyFont="1" applyFill="1" applyBorder="1" applyAlignment="1">
      <alignment horizontal="left" vertical="top" wrapText="1"/>
    </xf>
    <xf numFmtId="0" fontId="33" fillId="3" borderId="7" xfId="5" applyFont="1" applyFill="1" applyBorder="1" applyAlignment="1">
      <alignment horizontal="left" vertical="top" wrapText="1"/>
    </xf>
    <xf numFmtId="0" fontId="33" fillId="3" borderId="0" xfId="5" applyFont="1" applyFill="1" applyBorder="1" applyAlignment="1">
      <alignment horizontal="left" vertical="top"/>
    </xf>
    <xf numFmtId="0" fontId="33" fillId="3" borderId="29" xfId="5" applyFont="1" applyFill="1" applyBorder="1" applyAlignment="1">
      <alignment horizontal="left" vertical="top"/>
    </xf>
    <xf numFmtId="0" fontId="33" fillId="3" borderId="0" xfId="5" applyFont="1" applyFill="1" applyBorder="1" applyAlignment="1">
      <alignment horizontal="left" vertical="top" wrapText="1"/>
    </xf>
    <xf numFmtId="0" fontId="33" fillId="3" borderId="29" xfId="5" applyFont="1" applyFill="1" applyBorder="1" applyAlignment="1">
      <alignment horizontal="left" vertical="top" wrapText="1"/>
    </xf>
    <xf numFmtId="0" fontId="3" fillId="0" borderId="0" xfId="6" applyFont="1" applyFill="1" applyAlignment="1">
      <alignment horizontal="center" vertical="center"/>
    </xf>
    <xf numFmtId="0" fontId="3" fillId="0" borderId="0" xfId="6" applyFont="1" applyFill="1" applyAlignment="1">
      <alignment horizontal="center" vertical="top"/>
    </xf>
    <xf numFmtId="0" fontId="3" fillId="0" borderId="13" xfId="6" applyFont="1" applyFill="1" applyBorder="1" applyAlignment="1">
      <alignment horizontal="center" vertical="center" wrapText="1"/>
    </xf>
    <xf numFmtId="0" fontId="3" fillId="0" borderId="24" xfId="6" applyFont="1" applyFill="1" applyBorder="1" applyAlignment="1">
      <alignment horizontal="center" vertical="center" wrapText="1"/>
    </xf>
    <xf numFmtId="0" fontId="3" fillId="0" borderId="12" xfId="6" applyFont="1" applyFill="1" applyBorder="1" applyAlignment="1">
      <alignment horizontal="center" vertical="center" wrapText="1"/>
    </xf>
    <xf numFmtId="0" fontId="3" fillId="0" borderId="13" xfId="6" applyFont="1" applyFill="1" applyBorder="1" applyAlignment="1">
      <alignment horizontal="center" vertical="center"/>
    </xf>
    <xf numFmtId="0" fontId="3" fillId="0" borderId="24" xfId="6" applyFont="1" applyFill="1" applyBorder="1" applyAlignment="1">
      <alignment horizontal="center" vertical="center"/>
    </xf>
    <xf numFmtId="0" fontId="3" fillId="0" borderId="12" xfId="6" applyFont="1" applyFill="1" applyBorder="1" applyAlignment="1">
      <alignment horizontal="center" vertical="center"/>
    </xf>
    <xf numFmtId="0" fontId="3" fillId="0" borderId="0" xfId="6" applyFont="1" applyFill="1" applyBorder="1" applyAlignment="1">
      <alignment horizontal="justify" vertical="center" wrapText="1"/>
    </xf>
    <xf numFmtId="0" fontId="3" fillId="0" borderId="62" xfId="6" applyFont="1" applyFill="1" applyBorder="1" applyAlignment="1">
      <alignment horizontal="center" vertical="center" wrapText="1"/>
    </xf>
    <xf numFmtId="0" fontId="3" fillId="0" borderId="65" xfId="6" applyFont="1" applyFill="1" applyBorder="1" applyAlignment="1">
      <alignment horizontal="center" vertical="center" wrapText="1"/>
    </xf>
    <xf numFmtId="0" fontId="3" fillId="0" borderId="63" xfId="6" applyFont="1" applyFill="1" applyBorder="1" applyAlignment="1">
      <alignment horizontal="center" vertical="center" wrapText="1"/>
    </xf>
    <xf numFmtId="0" fontId="3" fillId="0" borderId="61" xfId="6" applyFont="1" applyFill="1" applyBorder="1" applyAlignment="1">
      <alignment horizontal="center" vertical="center" textRotation="255" wrapText="1"/>
    </xf>
    <xf numFmtId="0" fontId="3" fillId="0" borderId="66" xfId="6" applyFont="1" applyFill="1" applyBorder="1" applyAlignment="1">
      <alignment horizontal="center" vertical="center" textRotation="255" wrapText="1"/>
    </xf>
    <xf numFmtId="0" fontId="3" fillId="0" borderId="22" xfId="6" applyFont="1" applyFill="1" applyBorder="1" applyAlignment="1">
      <alignment horizontal="center" vertical="center" textRotation="255" wrapText="1"/>
    </xf>
    <xf numFmtId="0" fontId="3" fillId="0" borderId="62" xfId="6" applyFont="1" applyFill="1" applyBorder="1" applyAlignment="1">
      <alignment horizontal="left" vertical="center" wrapText="1"/>
    </xf>
    <xf numFmtId="0" fontId="3" fillId="0" borderId="65" xfId="6" applyFont="1" applyFill="1" applyBorder="1" applyAlignment="1">
      <alignment horizontal="left" vertical="center" wrapText="1"/>
    </xf>
    <xf numFmtId="0" fontId="21" fillId="0" borderId="65" xfId="6" applyFont="1" applyFill="1" applyBorder="1" applyAlignment="1">
      <alignment horizontal="left" vertical="center" wrapText="1"/>
    </xf>
    <xf numFmtId="0" fontId="3" fillId="0" borderId="74" xfId="6" applyFont="1" applyFill="1" applyBorder="1" applyAlignment="1">
      <alignment horizontal="center" vertical="center"/>
    </xf>
    <xf numFmtId="0" fontId="3" fillId="0" borderId="75" xfId="6" applyFont="1" applyFill="1" applyBorder="1" applyAlignment="1">
      <alignment horizontal="center" vertical="center"/>
    </xf>
    <xf numFmtId="0" fontId="3" fillId="0" borderId="76" xfId="6" applyFont="1" applyFill="1" applyBorder="1" applyAlignment="1">
      <alignment horizontal="center" vertical="center"/>
    </xf>
    <xf numFmtId="0" fontId="3" fillId="0" borderId="7" xfId="6" applyFont="1" applyFill="1" applyBorder="1" applyAlignment="1">
      <alignment horizontal="left" vertical="center" wrapText="1"/>
    </xf>
    <xf numFmtId="0" fontId="3" fillId="0" borderId="0" xfId="6" applyFont="1" applyFill="1" applyBorder="1" applyAlignment="1">
      <alignment horizontal="left" vertical="center" wrapText="1"/>
    </xf>
    <xf numFmtId="0" fontId="3" fillId="0" borderId="77" xfId="6" applyFont="1" applyFill="1" applyBorder="1" applyAlignment="1">
      <alignment horizontal="center" vertical="center"/>
    </xf>
    <xf numFmtId="0" fontId="3" fillId="0" borderId="78" xfId="6" applyFont="1" applyFill="1" applyBorder="1" applyAlignment="1">
      <alignment horizontal="center" vertical="center"/>
    </xf>
    <xf numFmtId="0" fontId="3" fillId="0" borderId="79" xfId="6" applyFont="1" applyFill="1" applyBorder="1" applyAlignment="1">
      <alignment horizontal="center" vertical="center"/>
    </xf>
    <xf numFmtId="0" fontId="3" fillId="0" borderId="63" xfId="6" applyFont="1" applyFill="1" applyBorder="1" applyAlignment="1">
      <alignment horizontal="left" vertical="center" wrapText="1"/>
    </xf>
    <xf numFmtId="0" fontId="3" fillId="0" borderId="29" xfId="6" applyFont="1" applyFill="1" applyBorder="1" applyAlignment="1">
      <alignment horizontal="left" vertical="center" wrapText="1"/>
    </xf>
    <xf numFmtId="0" fontId="3" fillId="0" borderId="23" xfId="6" applyFont="1" applyFill="1" applyBorder="1" applyAlignment="1">
      <alignment horizontal="left" vertical="center" wrapText="1"/>
    </xf>
    <xf numFmtId="0" fontId="3" fillId="0" borderId="31" xfId="6" applyFont="1" applyFill="1" applyBorder="1" applyAlignment="1">
      <alignment horizontal="left" vertical="center" wrapText="1"/>
    </xf>
    <xf numFmtId="0" fontId="3" fillId="0" borderId="60" xfId="6" applyFont="1" applyFill="1" applyBorder="1" applyAlignment="1">
      <alignment horizontal="left" vertical="center" wrapText="1"/>
    </xf>
    <xf numFmtId="0" fontId="3" fillId="0" borderId="83" xfId="6" applyFont="1" applyFill="1" applyBorder="1" applyAlignment="1">
      <alignment horizontal="justify" vertical="center" wrapText="1"/>
    </xf>
    <xf numFmtId="0" fontId="3" fillId="0" borderId="84" xfId="6" applyFont="1" applyFill="1" applyBorder="1" applyAlignment="1">
      <alignment horizontal="justify" vertical="center" wrapText="1"/>
    </xf>
    <xf numFmtId="0" fontId="3" fillId="0" borderId="85" xfId="6" applyFont="1" applyFill="1" applyBorder="1" applyAlignment="1">
      <alignment horizontal="justify" vertical="center" wrapText="1"/>
    </xf>
    <xf numFmtId="0" fontId="3" fillId="0" borderId="13" xfId="6" applyFont="1" applyFill="1" applyBorder="1" applyAlignment="1">
      <alignment horizontal="left" vertical="center" wrapText="1"/>
    </xf>
    <xf numFmtId="0" fontId="3" fillId="0" borderId="24" xfId="6" applyFont="1" applyFill="1" applyBorder="1" applyAlignment="1">
      <alignment horizontal="left" vertical="center" wrapText="1"/>
    </xf>
    <xf numFmtId="0" fontId="3" fillId="0" borderId="12" xfId="6" applyFont="1" applyFill="1" applyBorder="1" applyAlignment="1">
      <alignment horizontal="left" vertical="center" wrapText="1"/>
    </xf>
    <xf numFmtId="0" fontId="3" fillId="0" borderId="80" xfId="6" applyFont="1" applyFill="1" applyBorder="1" applyAlignment="1">
      <alignment horizontal="center" vertical="center" wrapText="1"/>
    </xf>
    <xf numFmtId="0" fontId="3" fillId="0" borderId="81" xfId="6" applyFont="1" applyFill="1" applyBorder="1" applyAlignment="1">
      <alignment horizontal="center" vertical="center" wrapText="1"/>
    </xf>
    <xf numFmtId="0" fontId="3" fillId="0" borderId="82" xfId="6" applyFont="1" applyFill="1" applyBorder="1" applyAlignment="1">
      <alignment horizontal="center" vertical="center" wrapText="1"/>
    </xf>
    <xf numFmtId="0" fontId="3" fillId="0" borderId="10" xfId="6" applyFont="1" applyFill="1" applyBorder="1" applyAlignment="1">
      <alignment horizontal="left" wrapText="1"/>
    </xf>
    <xf numFmtId="0" fontId="3" fillId="0" borderId="13" xfId="6" applyFont="1" applyFill="1" applyBorder="1" applyAlignment="1">
      <alignment horizontal="center" wrapText="1"/>
    </xf>
    <xf numFmtId="0" fontId="3" fillId="0" borderId="24" xfId="6" applyFont="1" applyFill="1" applyBorder="1" applyAlignment="1">
      <alignment horizontal="center" wrapText="1"/>
    </xf>
    <xf numFmtId="0" fontId="3" fillId="0" borderId="12" xfId="6" applyFont="1" applyFill="1" applyBorder="1" applyAlignment="1">
      <alignment horizontal="center" wrapText="1"/>
    </xf>
    <xf numFmtId="0" fontId="21" fillId="0" borderId="10" xfId="6" applyFont="1" applyFill="1" applyBorder="1" applyAlignment="1">
      <alignment horizontal="left" wrapText="1"/>
    </xf>
    <xf numFmtId="0" fontId="21" fillId="0" borderId="13" xfId="6" applyFont="1" applyFill="1" applyBorder="1" applyAlignment="1">
      <alignment horizontal="left" wrapText="1"/>
    </xf>
    <xf numFmtId="0" fontId="3" fillId="0" borderId="13" xfId="6" applyFont="1" applyFill="1" applyBorder="1" applyAlignment="1">
      <alignment horizontal="center"/>
    </xf>
    <xf numFmtId="0" fontId="3" fillId="0" borderId="24" xfId="6" applyFont="1" applyFill="1" applyBorder="1" applyAlignment="1">
      <alignment horizontal="center"/>
    </xf>
    <xf numFmtId="0" fontId="3" fillId="0" borderId="12" xfId="6" applyFont="1" applyFill="1" applyBorder="1" applyAlignment="1">
      <alignment horizontal="center"/>
    </xf>
    <xf numFmtId="0" fontId="3" fillId="0" borderId="10" xfId="6" applyFont="1" applyFill="1" applyBorder="1" applyAlignment="1">
      <alignment horizontal="left" vertical="center" wrapText="1"/>
    </xf>
    <xf numFmtId="0" fontId="21" fillId="0" borderId="10" xfId="6" applyFont="1" applyFill="1" applyBorder="1" applyAlignment="1">
      <alignment horizontal="left" vertical="center" wrapText="1"/>
    </xf>
    <xf numFmtId="0" fontId="3" fillId="0" borderId="61" xfId="6" applyFont="1" applyFill="1" applyBorder="1" applyAlignment="1">
      <alignment horizontal="left" vertical="center" wrapText="1"/>
    </xf>
    <xf numFmtId="0" fontId="21" fillId="0" borderId="61" xfId="6" applyFont="1" applyFill="1" applyBorder="1" applyAlignment="1">
      <alignment horizontal="left" vertical="center" wrapText="1"/>
    </xf>
    <xf numFmtId="0" fontId="3" fillId="0" borderId="61" xfId="6" applyFont="1" applyFill="1" applyBorder="1" applyAlignment="1">
      <alignment horizontal="center" vertical="center" textRotation="255" shrinkToFit="1"/>
    </xf>
    <xf numFmtId="0" fontId="3" fillId="0" borderId="66" xfId="6" applyFont="1" applyFill="1" applyBorder="1" applyAlignment="1">
      <alignment horizontal="center" vertical="center" textRotation="255" shrinkToFit="1"/>
    </xf>
    <xf numFmtId="0" fontId="3" fillId="0" borderId="22" xfId="6" applyFont="1" applyFill="1" applyBorder="1" applyAlignment="1">
      <alignment horizontal="center" vertical="center" textRotation="255" shrinkToFit="1"/>
    </xf>
    <xf numFmtId="0" fontId="11" fillId="0" borderId="10" xfId="6" applyFont="1" applyFill="1" applyBorder="1" applyAlignment="1">
      <alignment horizontal="left" vertical="center" wrapText="1"/>
    </xf>
    <xf numFmtId="0" fontId="11" fillId="0" borderId="61" xfId="6" applyFont="1" applyFill="1" applyBorder="1" applyAlignment="1">
      <alignment horizontal="center" vertical="center" textRotation="255" shrinkToFit="1"/>
    </xf>
    <xf numFmtId="0" fontId="11" fillId="0" borderId="66" xfId="6" applyFont="1" applyFill="1" applyBorder="1" applyAlignment="1">
      <alignment horizontal="center" vertical="center" textRotation="255" shrinkToFit="1"/>
    </xf>
    <xf numFmtId="0" fontId="3" fillId="0" borderId="65" xfId="6" applyFont="1" applyFill="1" applyBorder="1" applyAlignment="1">
      <alignment horizontal="left" wrapText="1"/>
    </xf>
    <xf numFmtId="0" fontId="3" fillId="0" borderId="0" xfId="6" applyFont="1" applyFill="1" applyBorder="1" applyAlignment="1">
      <alignment horizontal="left" wrapText="1"/>
    </xf>
    <xf numFmtId="0" fontId="3" fillId="0" borderId="62" xfId="6" applyFont="1" applyFill="1" applyBorder="1" applyAlignment="1">
      <alignment horizontal="center" wrapText="1"/>
    </xf>
    <xf numFmtId="0" fontId="3" fillId="0" borderId="63" xfId="6" applyFont="1" applyFill="1" applyBorder="1" applyAlignment="1">
      <alignment horizontal="center" wrapText="1"/>
    </xf>
    <xf numFmtId="0" fontId="3" fillId="0" borderId="23" xfId="6" applyFont="1" applyFill="1" applyBorder="1" applyAlignment="1">
      <alignment horizontal="center" wrapText="1"/>
    </xf>
    <xf numFmtId="0" fontId="3" fillId="0" borderId="60" xfId="6" applyFont="1" applyFill="1" applyBorder="1" applyAlignment="1">
      <alignment horizontal="center" wrapText="1"/>
    </xf>
    <xf numFmtId="0" fontId="3" fillId="0" borderId="63" xfId="6" applyFont="1" applyFill="1" applyBorder="1" applyAlignment="1">
      <alignment horizontal="left" wrapText="1"/>
    </xf>
    <xf numFmtId="0" fontId="3" fillId="0" borderId="62" xfId="6" applyFont="1" applyFill="1" applyBorder="1" applyAlignment="1">
      <alignment horizontal="left" vertical="top" wrapText="1"/>
    </xf>
    <xf numFmtId="0" fontId="3" fillId="0" borderId="65" xfId="6" applyFont="1" applyFill="1" applyBorder="1" applyAlignment="1">
      <alignment horizontal="left" vertical="top" wrapText="1"/>
    </xf>
    <xf numFmtId="0" fontId="3" fillId="0" borderId="63" xfId="6" applyFont="1" applyFill="1" applyBorder="1" applyAlignment="1">
      <alignment horizontal="left" vertical="top" wrapText="1"/>
    </xf>
    <xf numFmtId="0" fontId="3" fillId="0" borderId="62" xfId="6" applyFont="1" applyFill="1" applyBorder="1" applyAlignment="1">
      <alignment horizontal="left" wrapText="1"/>
    </xf>
    <xf numFmtId="0" fontId="11" fillId="0" borderId="24" xfId="6" applyFont="1" applyFill="1" applyBorder="1" applyAlignment="1">
      <alignment horizontal="left" vertical="center" wrapText="1"/>
    </xf>
    <xf numFmtId="0" fontId="11" fillId="0" borderId="12" xfId="6" applyFont="1" applyFill="1" applyBorder="1" applyAlignment="1">
      <alignment horizontal="left" vertical="center" wrapText="1"/>
    </xf>
    <xf numFmtId="0" fontId="3" fillId="0" borderId="24" xfId="6" applyFont="1" applyFill="1" applyBorder="1" applyAlignment="1">
      <alignment horizontal="left" wrapText="1"/>
    </xf>
    <xf numFmtId="0" fontId="21" fillId="0" borderId="24" xfId="6" applyFont="1" applyFill="1" applyBorder="1" applyAlignment="1">
      <alignment horizontal="left" wrapText="1"/>
    </xf>
    <xf numFmtId="0" fontId="21" fillId="0" borderId="86" xfId="6" applyFont="1" applyFill="1" applyBorder="1" applyAlignment="1">
      <alignment horizontal="left" wrapText="1"/>
    </xf>
    <xf numFmtId="0" fontId="3" fillId="0" borderId="29" xfId="6" applyFont="1" applyFill="1" applyBorder="1" applyAlignment="1">
      <alignment horizontal="left" wrapText="1"/>
    </xf>
    <xf numFmtId="0" fontId="3" fillId="0" borderId="7" xfId="6" applyFont="1" applyFill="1" applyBorder="1" applyAlignment="1">
      <alignment horizontal="left" vertical="top" wrapText="1"/>
    </xf>
    <xf numFmtId="0" fontId="3" fillId="0" borderId="0" xfId="6" applyFont="1" applyFill="1" applyBorder="1" applyAlignment="1">
      <alignment horizontal="left" vertical="top" wrapText="1"/>
    </xf>
    <xf numFmtId="0" fontId="3" fillId="0" borderId="29" xfId="6" applyFont="1" applyFill="1" applyBorder="1" applyAlignment="1">
      <alignment horizontal="left" vertical="top" wrapText="1"/>
    </xf>
    <xf numFmtId="0" fontId="3" fillId="0" borderId="7" xfId="6" applyFont="1" applyFill="1" applyBorder="1" applyAlignment="1">
      <alignment horizontal="left" wrapText="1"/>
    </xf>
    <xf numFmtId="0" fontId="3" fillId="0" borderId="86" xfId="6" applyFont="1" applyFill="1" applyBorder="1" applyAlignment="1">
      <alignment horizontal="left" wrapText="1"/>
    </xf>
    <xf numFmtId="0" fontId="3" fillId="0" borderId="87" xfId="6" applyFont="1" applyFill="1" applyBorder="1" applyAlignment="1">
      <alignment horizontal="center" vertical="center" wrapText="1"/>
    </xf>
    <xf numFmtId="0" fontId="3" fillId="0" borderId="86" xfId="6" applyFont="1" applyFill="1" applyBorder="1" applyAlignment="1">
      <alignment horizontal="center" vertical="center" wrapText="1"/>
    </xf>
    <xf numFmtId="0" fontId="3" fillId="0" borderId="87" xfId="6" applyFont="1" applyFill="1" applyBorder="1" applyAlignment="1">
      <alignment horizontal="center" wrapText="1"/>
    </xf>
    <xf numFmtId="0" fontId="3" fillId="0" borderId="13" xfId="6" applyFont="1" applyFill="1" applyBorder="1" applyAlignment="1">
      <alignment horizontal="left" wrapText="1"/>
    </xf>
    <xf numFmtId="0" fontId="3" fillId="0" borderId="12" xfId="6" applyFont="1" applyFill="1" applyBorder="1" applyAlignment="1">
      <alignment horizontal="left" wrapText="1"/>
    </xf>
    <xf numFmtId="0" fontId="3" fillId="0" borderId="10" xfId="6" applyFont="1" applyFill="1" applyBorder="1" applyAlignment="1">
      <alignment horizontal="center"/>
    </xf>
    <xf numFmtId="0" fontId="3" fillId="0" borderId="23" xfId="6" applyFont="1" applyFill="1" applyBorder="1" applyAlignment="1">
      <alignment horizontal="left" vertical="top" wrapText="1"/>
    </xf>
    <xf numFmtId="0" fontId="3" fillId="0" borderId="31" xfId="6" applyFont="1" applyFill="1" applyBorder="1" applyAlignment="1">
      <alignment horizontal="left" vertical="top" wrapText="1"/>
    </xf>
    <xf numFmtId="0" fontId="3" fillId="0" borderId="60" xfId="6" applyFont="1" applyFill="1" applyBorder="1" applyAlignment="1">
      <alignment horizontal="left" vertical="top" wrapText="1"/>
    </xf>
    <xf numFmtId="0" fontId="7" fillId="0" borderId="0" xfId="7" applyFont="1" applyFill="1" applyBorder="1" applyAlignment="1">
      <alignment horizontal="center" vertical="center"/>
    </xf>
    <xf numFmtId="0" fontId="3" fillId="0" borderId="13" xfId="7" applyFont="1" applyFill="1" applyBorder="1" applyAlignment="1">
      <alignment horizontal="center" vertical="center"/>
    </xf>
    <xf numFmtId="0" fontId="3" fillId="0" borderId="24" xfId="7" applyFont="1" applyFill="1" applyBorder="1" applyAlignment="1">
      <alignment horizontal="center" vertical="center"/>
    </xf>
    <xf numFmtId="0" fontId="3" fillId="0" borderId="12" xfId="7" applyFont="1" applyFill="1" applyBorder="1" applyAlignment="1">
      <alignment horizontal="center" vertical="center"/>
    </xf>
    <xf numFmtId="0" fontId="3" fillId="0" borderId="92" xfId="7" applyFont="1" applyFill="1" applyBorder="1" applyAlignment="1">
      <alignment horizontal="left" vertical="center" wrapText="1"/>
    </xf>
    <xf numFmtId="0" fontId="3" fillId="0" borderId="93" xfId="7" applyFont="1" applyFill="1" applyBorder="1" applyAlignment="1">
      <alignment horizontal="left" vertical="center" wrapText="1"/>
    </xf>
    <xf numFmtId="0" fontId="3" fillId="0" borderId="84" xfId="7" applyFont="1" applyFill="1" applyBorder="1" applyAlignment="1">
      <alignment horizontal="center" vertical="center" wrapText="1"/>
    </xf>
    <xf numFmtId="0" fontId="3" fillId="0" borderId="81" xfId="7" applyFont="1" applyFill="1" applyBorder="1" applyAlignment="1">
      <alignment horizontal="center" vertical="center" wrapText="1"/>
    </xf>
    <xf numFmtId="0" fontId="3" fillId="0" borderId="84" xfId="7" applyFont="1" applyFill="1" applyBorder="1" applyAlignment="1">
      <alignment horizontal="left" vertical="center"/>
    </xf>
    <xf numFmtId="0" fontId="3" fillId="0" borderId="81" xfId="7" applyFont="1" applyFill="1" applyBorder="1" applyAlignment="1">
      <alignment horizontal="left" vertical="center"/>
    </xf>
    <xf numFmtId="0" fontId="3" fillId="0" borderId="22" xfId="7" applyFont="1" applyFill="1" applyBorder="1" applyAlignment="1">
      <alignment horizontal="left" vertical="center" wrapText="1"/>
    </xf>
  </cellXfs>
  <cellStyles count="8">
    <cellStyle name="ハイパーリンク" xfId="3" builtinId="8"/>
    <cellStyle name="桁区切り" xfId="1" builtinId="6"/>
    <cellStyle name="標準" xfId="0" builtinId="0"/>
    <cellStyle name="標準 2" xfId="4"/>
    <cellStyle name="標準 2 2" xfId="7"/>
    <cellStyle name="標準 2 3" xfId="2"/>
    <cellStyle name="標準 3" xfId="5"/>
    <cellStyle name="標準 4" xf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428625</xdr:rowOff>
        </xdr:from>
        <xdr:to>
          <xdr:col>6</xdr:col>
          <xdr:colOff>238125</xdr:colOff>
          <xdr:row>7</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314325</xdr:rowOff>
        </xdr:from>
        <xdr:to>
          <xdr:col>7</xdr:col>
          <xdr:colOff>0</xdr:colOff>
          <xdr:row>13</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209550</xdr:rowOff>
        </xdr:from>
        <xdr:to>
          <xdr:col>6</xdr:col>
          <xdr:colOff>238125</xdr:colOff>
          <xdr:row>15</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7</xdr:col>
          <xdr:colOff>0</xdr:colOff>
          <xdr:row>17</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4</xdr:col>
          <xdr:colOff>276225</xdr:colOff>
          <xdr:row>18</xdr:row>
          <xdr:rowOff>447675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4</xdr:col>
          <xdr:colOff>276225</xdr:colOff>
          <xdr:row>17</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4</xdr:col>
          <xdr:colOff>276225</xdr:colOff>
          <xdr:row>15</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4</xdr:col>
          <xdr:colOff>276225</xdr:colOff>
          <xdr:row>13</xdr:row>
          <xdr:rowOff>180975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4</xdr:col>
          <xdr:colOff>276225</xdr:colOff>
          <xdr:row>9</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4</xdr:col>
          <xdr:colOff>276225</xdr:colOff>
          <xdr:row>7</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10</xdr:row>
          <xdr:rowOff>323850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0</xdr:rowOff>
        </xdr:from>
        <xdr:to>
          <xdr:col>6</xdr:col>
          <xdr:colOff>238125</xdr:colOff>
          <xdr:row>11</xdr:row>
          <xdr:rowOff>342900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4</xdr:col>
          <xdr:colOff>276225</xdr:colOff>
          <xdr:row>11</xdr:row>
          <xdr:rowOff>57150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133350</xdr:rowOff>
        </xdr:from>
        <xdr:to>
          <xdr:col>7</xdr:col>
          <xdr:colOff>0</xdr:colOff>
          <xdr:row>18</xdr:row>
          <xdr:rowOff>381000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447675</xdr:rowOff>
        </xdr:from>
        <xdr:to>
          <xdr:col>6</xdr:col>
          <xdr:colOff>238125</xdr:colOff>
          <xdr:row>20</xdr:row>
          <xdr:rowOff>66675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142875</xdr:rowOff>
        </xdr:from>
        <xdr:to>
          <xdr:col>7</xdr:col>
          <xdr:colOff>0</xdr:colOff>
          <xdr:row>20</xdr:row>
          <xdr:rowOff>390525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76200</xdr:rowOff>
        </xdr:from>
        <xdr:to>
          <xdr:col>4</xdr:col>
          <xdr:colOff>276225</xdr:colOff>
          <xdr:row>20</xdr:row>
          <xdr:rowOff>190500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20&#20171;&#35703;&#20445;&#38522;&#65319;/31&#12288;&#32207;&#21512;&#20107;&#26989;%20&#9675;/1&#12288;&#25351;&#23450;/2&#12288;&#27096;&#24335;&#31561;/&#20107;&#26989;&#25152;&#25351;&#23450;&#38306;&#20418;&#26360;&#39006;/&#22269;&#21442;&#32771;&#27096;&#24335;/3.&#21442;&#32771;&#27096;&#24335;/3-3_&#21442;&#32771;&#27096;&#24335;1-1%20&#21220;&#21209;&#34920;&#12288;&#35370;&#21839;&#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sheetData sheetId="1" refreshError="1"/>
      <sheetData sheetId="2" refreshError="1"/>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5"/>
  <sheetViews>
    <sheetView tabSelected="1" view="pageBreakPreview" zoomScaleNormal="100" zoomScaleSheetLayoutView="100" workbookViewId="0">
      <selection activeCell="I4" sqref="I4"/>
    </sheetView>
  </sheetViews>
  <sheetFormatPr defaultColWidth="7" defaultRowHeight="19.5" x14ac:dyDescent="0.4"/>
  <cols>
    <col min="1" max="1" width="1.375" style="168" customWidth="1"/>
    <col min="2" max="2" width="4.5" style="168" customWidth="1"/>
    <col min="3" max="3" width="28.125" style="167" customWidth="1"/>
    <col min="4" max="4" width="9.875" style="167" customWidth="1"/>
    <col min="5" max="5" width="5.625" style="168" customWidth="1"/>
    <col min="6" max="6" width="8.875" style="168" customWidth="1"/>
    <col min="7" max="7" width="3.25" style="168" customWidth="1"/>
    <col min="8" max="8" width="9.625" style="168" customWidth="1"/>
    <col min="9" max="9" width="29.875" style="168" customWidth="1"/>
    <col min="10" max="10" width="1.375" style="168" customWidth="1"/>
    <col min="11" max="16384" width="7" style="168"/>
  </cols>
  <sheetData>
    <row r="1" spans="2:9" ht="22.5" customHeight="1" x14ac:dyDescent="0.4">
      <c r="B1" s="166" t="s">
        <v>170</v>
      </c>
    </row>
    <row r="2" spans="2:9" ht="22.5" customHeight="1" x14ac:dyDescent="0.4">
      <c r="B2" s="166" t="s">
        <v>171</v>
      </c>
    </row>
    <row r="4" spans="2:9" x14ac:dyDescent="0.4">
      <c r="B4" s="168" t="s">
        <v>172</v>
      </c>
    </row>
    <row r="6" spans="2:9" ht="38.25" customHeight="1" x14ac:dyDescent="0.4">
      <c r="B6" s="169"/>
      <c r="C6" s="170" t="s">
        <v>173</v>
      </c>
      <c r="D6" s="170" t="s">
        <v>174</v>
      </c>
      <c r="E6" s="382" t="s">
        <v>378</v>
      </c>
      <c r="F6" s="383"/>
      <c r="G6" s="382" t="s">
        <v>379</v>
      </c>
      <c r="H6" s="383"/>
      <c r="I6" s="170" t="s">
        <v>175</v>
      </c>
    </row>
    <row r="7" spans="2:9" ht="20.100000000000001" customHeight="1" x14ac:dyDescent="0.4">
      <c r="B7" s="372">
        <v>1</v>
      </c>
      <c r="C7" s="374" t="s">
        <v>176</v>
      </c>
      <c r="D7" s="372"/>
      <c r="E7" s="376"/>
      <c r="F7" s="378" t="s">
        <v>177</v>
      </c>
      <c r="G7" s="171"/>
      <c r="H7" s="172" t="s">
        <v>177</v>
      </c>
      <c r="I7" s="381"/>
    </row>
    <row r="8" spans="2:9" ht="20.100000000000001" customHeight="1" x14ac:dyDescent="0.4">
      <c r="B8" s="373"/>
      <c r="C8" s="375"/>
      <c r="D8" s="373"/>
      <c r="E8" s="377"/>
      <c r="F8" s="379"/>
      <c r="G8" s="173"/>
      <c r="H8" s="174" t="s">
        <v>178</v>
      </c>
      <c r="I8" s="381"/>
    </row>
    <row r="9" spans="2:9" ht="20.100000000000001" customHeight="1" x14ac:dyDescent="0.4">
      <c r="B9" s="372">
        <v>2</v>
      </c>
      <c r="C9" s="374" t="s">
        <v>179</v>
      </c>
      <c r="D9" s="372" t="s">
        <v>180</v>
      </c>
      <c r="E9" s="376"/>
      <c r="F9" s="378" t="s">
        <v>177</v>
      </c>
      <c r="G9" s="171"/>
      <c r="H9" s="172" t="s">
        <v>177</v>
      </c>
      <c r="I9" s="381"/>
    </row>
    <row r="10" spans="2:9" ht="20.100000000000001" customHeight="1" x14ac:dyDescent="0.4">
      <c r="B10" s="373"/>
      <c r="C10" s="375"/>
      <c r="D10" s="373"/>
      <c r="E10" s="377"/>
      <c r="F10" s="379"/>
      <c r="G10" s="173"/>
      <c r="H10" s="174" t="s">
        <v>178</v>
      </c>
      <c r="I10" s="381"/>
    </row>
    <row r="11" spans="2:9" ht="30" customHeight="1" x14ac:dyDescent="0.4">
      <c r="B11" s="372">
        <v>3</v>
      </c>
      <c r="C11" s="374" t="s">
        <v>181</v>
      </c>
      <c r="D11" s="372"/>
      <c r="E11" s="376"/>
      <c r="F11" s="378" t="s">
        <v>177</v>
      </c>
      <c r="G11" s="171"/>
      <c r="H11" s="172" t="s">
        <v>177</v>
      </c>
      <c r="I11" s="381"/>
    </row>
    <row r="12" spans="2:9" ht="30" customHeight="1" x14ac:dyDescent="0.4">
      <c r="B12" s="373"/>
      <c r="C12" s="375"/>
      <c r="D12" s="373"/>
      <c r="E12" s="377"/>
      <c r="F12" s="379"/>
      <c r="G12" s="173"/>
      <c r="H12" s="174" t="s">
        <v>178</v>
      </c>
      <c r="I12" s="381"/>
    </row>
    <row r="13" spans="2:9" ht="20.100000000000001" customHeight="1" x14ac:dyDescent="0.4">
      <c r="B13" s="372">
        <v>4</v>
      </c>
      <c r="C13" s="374" t="s">
        <v>182</v>
      </c>
      <c r="D13" s="372" t="s">
        <v>183</v>
      </c>
      <c r="E13" s="376"/>
      <c r="F13" s="378" t="s">
        <v>177</v>
      </c>
      <c r="G13" s="171"/>
      <c r="H13" s="172" t="s">
        <v>177</v>
      </c>
      <c r="I13" s="381"/>
    </row>
    <row r="14" spans="2:9" ht="20.100000000000001" customHeight="1" x14ac:dyDescent="0.4">
      <c r="B14" s="373"/>
      <c r="C14" s="375"/>
      <c r="D14" s="373"/>
      <c r="E14" s="377"/>
      <c r="F14" s="379"/>
      <c r="G14" s="173"/>
      <c r="H14" s="174" t="s">
        <v>178</v>
      </c>
      <c r="I14" s="381"/>
    </row>
    <row r="15" spans="2:9" ht="20.100000000000001" customHeight="1" x14ac:dyDescent="0.4">
      <c r="B15" s="372">
        <v>5</v>
      </c>
      <c r="C15" s="374" t="s">
        <v>184</v>
      </c>
      <c r="D15" s="372"/>
      <c r="E15" s="376"/>
      <c r="F15" s="378" t="s">
        <v>177</v>
      </c>
      <c r="G15" s="171"/>
      <c r="H15" s="172" t="s">
        <v>177</v>
      </c>
      <c r="I15" s="381"/>
    </row>
    <row r="16" spans="2:9" ht="20.100000000000001" customHeight="1" x14ac:dyDescent="0.4">
      <c r="B16" s="373"/>
      <c r="C16" s="375"/>
      <c r="D16" s="373"/>
      <c r="E16" s="377"/>
      <c r="F16" s="379"/>
      <c r="G16" s="173"/>
      <c r="H16" s="174" t="s">
        <v>178</v>
      </c>
      <c r="I16" s="381"/>
    </row>
    <row r="17" spans="2:9" ht="22.5" customHeight="1" x14ac:dyDescent="0.4">
      <c r="B17" s="372">
        <v>6</v>
      </c>
      <c r="C17" s="374" t="s">
        <v>185</v>
      </c>
      <c r="D17" s="372" t="s">
        <v>186</v>
      </c>
      <c r="E17" s="376"/>
      <c r="F17" s="378" t="s">
        <v>177</v>
      </c>
      <c r="G17" s="171"/>
      <c r="H17" s="172" t="s">
        <v>177</v>
      </c>
      <c r="I17" s="370"/>
    </row>
    <row r="18" spans="2:9" ht="22.5" customHeight="1" x14ac:dyDescent="0.4">
      <c r="B18" s="373"/>
      <c r="C18" s="375"/>
      <c r="D18" s="373"/>
      <c r="E18" s="377"/>
      <c r="F18" s="379"/>
      <c r="G18" s="173"/>
      <c r="H18" s="174" t="s">
        <v>178</v>
      </c>
      <c r="I18" s="371"/>
    </row>
    <row r="19" spans="2:9" ht="40.35" customHeight="1" x14ac:dyDescent="0.4">
      <c r="B19" s="170">
        <v>7</v>
      </c>
      <c r="C19" s="175" t="s">
        <v>187</v>
      </c>
      <c r="D19" s="176" t="s">
        <v>188</v>
      </c>
      <c r="E19" s="177"/>
      <c r="F19" s="178" t="s">
        <v>177</v>
      </c>
      <c r="G19" s="177"/>
      <c r="H19" s="178" t="s">
        <v>177</v>
      </c>
      <c r="I19" s="169"/>
    </row>
    <row r="20" spans="2:9" ht="20.100000000000001" customHeight="1" x14ac:dyDescent="0.4">
      <c r="B20" s="372">
        <v>8</v>
      </c>
      <c r="C20" s="374" t="s">
        <v>189</v>
      </c>
      <c r="D20" s="380" t="s">
        <v>190</v>
      </c>
      <c r="E20" s="376"/>
      <c r="F20" s="378" t="s">
        <v>177</v>
      </c>
      <c r="G20" s="171"/>
      <c r="H20" s="172" t="s">
        <v>177</v>
      </c>
      <c r="I20" s="370"/>
    </row>
    <row r="21" spans="2:9" ht="41.25" customHeight="1" x14ac:dyDescent="0.4">
      <c r="B21" s="373"/>
      <c r="C21" s="375"/>
      <c r="D21" s="373"/>
      <c r="E21" s="377"/>
      <c r="F21" s="379"/>
      <c r="G21" s="173"/>
      <c r="H21" s="174" t="s">
        <v>178</v>
      </c>
      <c r="I21" s="371"/>
    </row>
    <row r="22" spans="2:9" ht="18.75" x14ac:dyDescent="0.4">
      <c r="B22" s="179"/>
      <c r="C22" s="179"/>
      <c r="D22" s="179"/>
      <c r="E22" s="180"/>
      <c r="F22" s="181"/>
      <c r="G22" s="180"/>
      <c r="H22" s="182"/>
      <c r="I22" s="179"/>
    </row>
    <row r="23" spans="2:9" ht="18.75" x14ac:dyDescent="0.4">
      <c r="B23" s="179"/>
      <c r="C23" s="179"/>
      <c r="D23" s="179"/>
      <c r="E23" s="180"/>
      <c r="F23" s="181"/>
      <c r="G23" s="180"/>
      <c r="H23" s="181"/>
      <c r="I23" s="179"/>
    </row>
    <row r="24" spans="2:9" ht="18.75" x14ac:dyDescent="0.4">
      <c r="B24" s="180" t="s">
        <v>191</v>
      </c>
      <c r="C24" s="179" t="s">
        <v>192</v>
      </c>
      <c r="D24" s="179"/>
      <c r="E24" s="180"/>
      <c r="F24" s="181"/>
      <c r="G24" s="180"/>
      <c r="H24" s="181"/>
      <c r="I24" s="179"/>
    </row>
    <row r="25" spans="2:9" ht="6" customHeight="1" x14ac:dyDescent="0.4">
      <c r="B25" s="180"/>
      <c r="C25" s="179"/>
      <c r="D25" s="179"/>
      <c r="E25" s="180"/>
      <c r="F25" s="181"/>
      <c r="G25" s="180"/>
      <c r="H25" s="181"/>
      <c r="I25" s="179"/>
    </row>
    <row r="26" spans="2:9" ht="18.75" x14ac:dyDescent="0.4">
      <c r="B26" s="180" t="s">
        <v>193</v>
      </c>
      <c r="C26" s="365" t="s">
        <v>194</v>
      </c>
      <c r="D26" s="365"/>
      <c r="E26" s="365"/>
      <c r="F26" s="365"/>
      <c r="G26" s="365"/>
      <c r="H26" s="365"/>
      <c r="I26" s="365"/>
    </row>
    <row r="27" spans="2:9" ht="27" customHeight="1" x14ac:dyDescent="0.4">
      <c r="B27" s="180"/>
      <c r="C27" s="365"/>
      <c r="D27" s="365"/>
      <c r="E27" s="365"/>
      <c r="F27" s="365"/>
      <c r="G27" s="365"/>
      <c r="H27" s="365"/>
      <c r="I27" s="365"/>
    </row>
    <row r="28" spans="2:9" ht="6" customHeight="1" x14ac:dyDescent="0.4">
      <c r="B28" s="180"/>
      <c r="C28" s="179"/>
      <c r="D28" s="179"/>
      <c r="E28" s="180"/>
      <c r="F28" s="181"/>
      <c r="G28" s="180"/>
      <c r="H28" s="181"/>
      <c r="I28" s="179"/>
    </row>
    <row r="29" spans="2:9" ht="115.5" customHeight="1" x14ac:dyDescent="0.4">
      <c r="B29" s="183" t="s">
        <v>195</v>
      </c>
      <c r="C29" s="366" t="s">
        <v>196</v>
      </c>
      <c r="D29" s="366"/>
      <c r="E29" s="366"/>
      <c r="F29" s="366"/>
      <c r="G29" s="366"/>
      <c r="H29" s="366"/>
      <c r="I29" s="366"/>
    </row>
    <row r="30" spans="2:9" ht="18.75" x14ac:dyDescent="0.4">
      <c r="B30" s="180"/>
      <c r="C30" s="179"/>
      <c r="D30" s="179"/>
      <c r="E30" s="180"/>
      <c r="F30" s="181"/>
      <c r="G30" s="180"/>
      <c r="H30" s="181"/>
      <c r="I30" s="179"/>
    </row>
    <row r="31" spans="2:9" x14ac:dyDescent="0.4">
      <c r="D31" s="168"/>
      <c r="E31" s="179" t="s">
        <v>197</v>
      </c>
      <c r="F31" s="179"/>
      <c r="G31" s="179"/>
      <c r="H31" s="179"/>
      <c r="I31" s="179"/>
    </row>
    <row r="32" spans="2:9" ht="28.35" customHeight="1" x14ac:dyDescent="0.4">
      <c r="D32" s="168"/>
      <c r="E32" s="359" t="s">
        <v>198</v>
      </c>
      <c r="F32" s="359"/>
      <c r="G32" s="367"/>
      <c r="H32" s="368"/>
      <c r="I32" s="369"/>
    </row>
    <row r="33" spans="4:9" ht="28.35" customHeight="1" x14ac:dyDescent="0.4">
      <c r="D33" s="168"/>
      <c r="E33" s="359" t="s">
        <v>199</v>
      </c>
      <c r="F33" s="359"/>
      <c r="G33" s="367"/>
      <c r="H33" s="368"/>
      <c r="I33" s="369"/>
    </row>
    <row r="34" spans="4:9" ht="28.35" customHeight="1" x14ac:dyDescent="0.4">
      <c r="D34" s="168"/>
      <c r="E34" s="359" t="s">
        <v>200</v>
      </c>
      <c r="F34" s="359"/>
      <c r="G34" s="360"/>
      <c r="H34" s="361"/>
      <c r="I34" s="362"/>
    </row>
    <row r="35" spans="4:9" ht="28.35" customHeight="1" x14ac:dyDescent="0.4">
      <c r="D35" s="168"/>
      <c r="E35" s="363" t="s">
        <v>201</v>
      </c>
      <c r="F35" s="363"/>
      <c r="G35" s="364"/>
      <c r="H35" s="361"/>
      <c r="I35" s="362"/>
    </row>
  </sheetData>
  <mergeCells count="54">
    <mergeCell ref="E6:F6"/>
    <mergeCell ref="G6:H6"/>
    <mergeCell ref="B7:B8"/>
    <mergeCell ref="C7:C8"/>
    <mergeCell ref="D7:D8"/>
    <mergeCell ref="E7:E8"/>
    <mergeCell ref="F7:F8"/>
    <mergeCell ref="I11:I12"/>
    <mergeCell ref="I7:I8"/>
    <mergeCell ref="B9:B10"/>
    <mergeCell ref="C9:C10"/>
    <mergeCell ref="D9:D10"/>
    <mergeCell ref="E9:E10"/>
    <mergeCell ref="F9:F10"/>
    <mergeCell ref="I9:I10"/>
    <mergeCell ref="B11:B12"/>
    <mergeCell ref="C11:C12"/>
    <mergeCell ref="D11:D12"/>
    <mergeCell ref="E11:E12"/>
    <mergeCell ref="F11:F12"/>
    <mergeCell ref="I15:I16"/>
    <mergeCell ref="B13:B14"/>
    <mergeCell ref="C13:C14"/>
    <mergeCell ref="D13:D14"/>
    <mergeCell ref="E13:E14"/>
    <mergeCell ref="F13:F14"/>
    <mergeCell ref="I13:I14"/>
    <mergeCell ref="B15:B16"/>
    <mergeCell ref="C15:C16"/>
    <mergeCell ref="D15:D16"/>
    <mergeCell ref="E15:E16"/>
    <mergeCell ref="F15:F16"/>
    <mergeCell ref="I20:I21"/>
    <mergeCell ref="B17:B18"/>
    <mergeCell ref="C17:C18"/>
    <mergeCell ref="D17:D18"/>
    <mergeCell ref="E17:E18"/>
    <mergeCell ref="F17:F18"/>
    <mergeCell ref="I17:I18"/>
    <mergeCell ref="B20:B21"/>
    <mergeCell ref="C20:C21"/>
    <mergeCell ref="D20:D21"/>
    <mergeCell ref="E20:E21"/>
    <mergeCell ref="F20:F21"/>
    <mergeCell ref="E34:F34"/>
    <mergeCell ref="G34:I34"/>
    <mergeCell ref="E35:F35"/>
    <mergeCell ref="G35:I35"/>
    <mergeCell ref="C26:I27"/>
    <mergeCell ref="C29:I29"/>
    <mergeCell ref="E32:F32"/>
    <mergeCell ref="G32:I32"/>
    <mergeCell ref="E33:F33"/>
    <mergeCell ref="G33:I33"/>
  </mergeCells>
  <phoneticPr fontI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28575</xdr:colOff>
                    <xdr:row>5</xdr:row>
                    <xdr:rowOff>428625</xdr:rowOff>
                  </from>
                  <to>
                    <xdr:col>6</xdr:col>
                    <xdr:colOff>238125</xdr:colOff>
                    <xdr:row>7</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28575</xdr:colOff>
                    <xdr:row>11</xdr:row>
                    <xdr:rowOff>314325</xdr:rowOff>
                  </from>
                  <to>
                    <xdr:col>7</xdr:col>
                    <xdr:colOff>0</xdr:colOff>
                    <xdr:row>13</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28575</xdr:colOff>
                    <xdr:row>13</xdr:row>
                    <xdr:rowOff>209550</xdr:rowOff>
                  </from>
                  <to>
                    <xdr:col>6</xdr:col>
                    <xdr:colOff>238125</xdr:colOff>
                    <xdr:row>15</xdr:row>
                    <xdr:rowOff>66675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28575</xdr:colOff>
                    <xdr:row>15</xdr:row>
                    <xdr:rowOff>219075</xdr:rowOff>
                  </from>
                  <to>
                    <xdr:col>6</xdr:col>
                    <xdr:colOff>238125</xdr:colOff>
                    <xdr:row>17</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28575</xdr:colOff>
                    <xdr:row>17</xdr:row>
                    <xdr:rowOff>28575</xdr:rowOff>
                  </from>
                  <to>
                    <xdr:col>7</xdr:col>
                    <xdr:colOff>0</xdr:colOff>
                    <xdr:row>17</xdr:row>
                    <xdr:rowOff>276225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38100</xdr:colOff>
                    <xdr:row>18</xdr:row>
                    <xdr:rowOff>104775</xdr:rowOff>
                  </from>
                  <to>
                    <xdr:col>4</xdr:col>
                    <xdr:colOff>276225</xdr:colOff>
                    <xdr:row>18</xdr:row>
                    <xdr:rowOff>447675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38100</xdr:colOff>
                    <xdr:row>16</xdr:row>
                    <xdr:rowOff>76200</xdr:rowOff>
                  </from>
                  <to>
                    <xdr:col>4</xdr:col>
                    <xdr:colOff>276225</xdr:colOff>
                    <xdr:row>17</xdr:row>
                    <xdr:rowOff>152400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38100</xdr:colOff>
                    <xdr:row>14</xdr:row>
                    <xdr:rowOff>76200</xdr:rowOff>
                  </from>
                  <to>
                    <xdr:col>4</xdr:col>
                    <xdr:colOff>276225</xdr:colOff>
                    <xdr:row>15</xdr:row>
                    <xdr:rowOff>190500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38100</xdr:colOff>
                    <xdr:row>12</xdr:row>
                    <xdr:rowOff>66675</xdr:rowOff>
                  </from>
                  <to>
                    <xdr:col>4</xdr:col>
                    <xdr:colOff>276225</xdr:colOff>
                    <xdr:row>13</xdr:row>
                    <xdr:rowOff>180975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38100</xdr:colOff>
                    <xdr:row>8</xdr:row>
                    <xdr:rowOff>66675</xdr:rowOff>
                  </from>
                  <to>
                    <xdr:col>4</xdr:col>
                    <xdr:colOff>276225</xdr:colOff>
                    <xdr:row>9</xdr:row>
                    <xdr:rowOff>180975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38100</xdr:colOff>
                    <xdr:row>6</xdr:row>
                    <xdr:rowOff>66675</xdr:rowOff>
                  </from>
                  <to>
                    <xdr:col>4</xdr:col>
                    <xdr:colOff>276225</xdr:colOff>
                    <xdr:row>7</xdr:row>
                    <xdr:rowOff>180975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6</xdr:col>
                    <xdr:colOff>28575</xdr:colOff>
                    <xdr:row>9</xdr:row>
                    <xdr:rowOff>219075</xdr:rowOff>
                  </from>
                  <to>
                    <xdr:col>6</xdr:col>
                    <xdr:colOff>238125</xdr:colOff>
                    <xdr:row>10</xdr:row>
                    <xdr:rowOff>323850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28575</xdr:colOff>
                    <xdr:row>11</xdr:row>
                    <xdr:rowOff>0</xdr:rowOff>
                  </from>
                  <to>
                    <xdr:col>6</xdr:col>
                    <xdr:colOff>238125</xdr:colOff>
                    <xdr:row>11</xdr:row>
                    <xdr:rowOff>342900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38100</xdr:colOff>
                    <xdr:row>10</xdr:row>
                    <xdr:rowOff>76200</xdr:rowOff>
                  </from>
                  <to>
                    <xdr:col>4</xdr:col>
                    <xdr:colOff>276225</xdr:colOff>
                    <xdr:row>11</xdr:row>
                    <xdr:rowOff>57150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28575</xdr:colOff>
                    <xdr:row>18</xdr:row>
                    <xdr:rowOff>133350</xdr:rowOff>
                  </from>
                  <to>
                    <xdr:col>7</xdr:col>
                    <xdr:colOff>0</xdr:colOff>
                    <xdr:row>18</xdr:row>
                    <xdr:rowOff>381000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6</xdr:col>
                    <xdr:colOff>28575</xdr:colOff>
                    <xdr:row>18</xdr:row>
                    <xdr:rowOff>447675</xdr:rowOff>
                  </from>
                  <to>
                    <xdr:col>6</xdr:col>
                    <xdr:colOff>238125</xdr:colOff>
                    <xdr:row>20</xdr:row>
                    <xdr:rowOff>66675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6</xdr:col>
                    <xdr:colOff>28575</xdr:colOff>
                    <xdr:row>20</xdr:row>
                    <xdr:rowOff>142875</xdr:rowOff>
                  </from>
                  <to>
                    <xdr:col>7</xdr:col>
                    <xdr:colOff>0</xdr:colOff>
                    <xdr:row>20</xdr:row>
                    <xdr:rowOff>390525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38100</xdr:colOff>
                    <xdr:row>19</xdr:row>
                    <xdr:rowOff>76200</xdr:rowOff>
                  </from>
                  <to>
                    <xdr:col>4</xdr:col>
                    <xdr:colOff>276225</xdr:colOff>
                    <xdr:row>20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1"/>
  <sheetViews>
    <sheetView view="pageBreakPreview" zoomScale="85" zoomScaleNormal="85" zoomScaleSheetLayoutView="85" workbookViewId="0">
      <selection activeCell="B5" sqref="B5:AN5"/>
    </sheetView>
  </sheetViews>
  <sheetFormatPr defaultColWidth="9" defaultRowHeight="13.5" x14ac:dyDescent="0.15"/>
  <cols>
    <col min="1" max="1" width="1.5" style="241" customWidth="1"/>
    <col min="2" max="3" width="4.25" style="241" customWidth="1"/>
    <col min="4" max="4" width="0.625" style="241" customWidth="1"/>
    <col min="5" max="40" width="3.125" style="241" customWidth="1"/>
    <col min="41" max="41" width="1.5" style="241" customWidth="1"/>
    <col min="42" max="42" width="9" style="249"/>
    <col min="43" max="16384" width="9" style="241"/>
  </cols>
  <sheetData>
    <row r="1" spans="2:42" s="232" customFormat="1" x14ac:dyDescent="0.4">
      <c r="AP1" s="233"/>
    </row>
    <row r="2" spans="2:42" s="232" customFormat="1" x14ac:dyDescent="0.4">
      <c r="B2" s="233" t="s">
        <v>253</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2:42" s="232" customFormat="1" ht="14.25" customHeight="1" x14ac:dyDescent="0.4">
      <c r="AB3" s="599" t="s">
        <v>254</v>
      </c>
      <c r="AC3" s="600"/>
      <c r="AD3" s="600"/>
      <c r="AE3" s="600"/>
      <c r="AF3" s="601"/>
      <c r="AG3" s="602"/>
      <c r="AH3" s="603"/>
      <c r="AI3" s="603"/>
      <c r="AJ3" s="603"/>
      <c r="AK3" s="603"/>
      <c r="AL3" s="603"/>
      <c r="AM3" s="603"/>
      <c r="AN3" s="604"/>
      <c r="AO3" s="234"/>
      <c r="AP3" s="233"/>
    </row>
    <row r="4" spans="2:42" s="232" customFormat="1" x14ac:dyDescent="0.4">
      <c r="AP4" s="235"/>
    </row>
    <row r="5" spans="2:42" s="232" customFormat="1" x14ac:dyDescent="0.4">
      <c r="B5" s="597" t="s">
        <v>255</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row>
    <row r="6" spans="2:42" s="232" customFormat="1" ht="13.5" customHeight="1" x14ac:dyDescent="0.4">
      <c r="AE6" s="236" t="s">
        <v>256</v>
      </c>
      <c r="AF6" s="597"/>
      <c r="AG6" s="597"/>
      <c r="AH6" s="232" t="s">
        <v>233</v>
      </c>
      <c r="AI6" s="597"/>
      <c r="AJ6" s="597"/>
      <c r="AK6" s="232" t="s">
        <v>234</v>
      </c>
      <c r="AL6" s="597"/>
      <c r="AM6" s="597"/>
      <c r="AN6" s="232" t="s">
        <v>257</v>
      </c>
    </row>
    <row r="7" spans="2:42" s="232" customFormat="1" x14ac:dyDescent="0.4">
      <c r="B7" s="597" t="s">
        <v>258</v>
      </c>
      <c r="C7" s="597"/>
      <c r="D7" s="597"/>
      <c r="E7" s="597"/>
      <c r="F7" s="597"/>
      <c r="G7" s="597"/>
      <c r="H7" s="597"/>
      <c r="I7" s="597"/>
      <c r="J7" s="597"/>
      <c r="L7" s="237"/>
      <c r="M7" s="237"/>
      <c r="N7" s="237"/>
      <c r="O7" s="237"/>
      <c r="P7" s="237"/>
      <c r="Q7" s="237"/>
      <c r="R7" s="237"/>
      <c r="S7" s="237"/>
      <c r="T7" s="237"/>
      <c r="U7" s="237"/>
    </row>
    <row r="8" spans="2:42" s="232" customFormat="1" x14ac:dyDescent="0.4">
      <c r="V8" s="598" t="s">
        <v>259</v>
      </c>
      <c r="W8" s="598"/>
      <c r="X8" s="598"/>
      <c r="Y8" s="598"/>
      <c r="Z8" s="598"/>
      <c r="AA8" s="598"/>
      <c r="AB8" s="598"/>
      <c r="AC8" s="598"/>
      <c r="AD8" s="598"/>
      <c r="AE8" s="598"/>
      <c r="AF8" s="598"/>
      <c r="AG8" s="598"/>
      <c r="AH8" s="598"/>
      <c r="AI8" s="598"/>
      <c r="AJ8" s="598"/>
      <c r="AK8" s="598"/>
      <c r="AL8" s="598"/>
      <c r="AM8" s="598"/>
      <c r="AN8" s="598"/>
    </row>
    <row r="9" spans="2:42" s="232" customFormat="1" x14ac:dyDescent="0.4">
      <c r="Y9" s="597"/>
      <c r="Z9" s="597"/>
      <c r="AA9" s="597"/>
      <c r="AB9" s="597"/>
      <c r="AC9" s="597"/>
      <c r="AD9" s="597"/>
      <c r="AE9" s="597"/>
      <c r="AF9" s="597"/>
      <c r="AG9" s="597"/>
      <c r="AH9" s="597"/>
      <c r="AI9" s="597"/>
      <c r="AJ9" s="597"/>
      <c r="AK9" s="597"/>
      <c r="AL9" s="597"/>
      <c r="AM9" s="597"/>
      <c r="AN9" s="597"/>
    </row>
    <row r="10" spans="2:42" s="232" customFormat="1" x14ac:dyDescent="0.4">
      <c r="V10" s="597" t="s">
        <v>260</v>
      </c>
      <c r="W10" s="597"/>
      <c r="X10" s="597"/>
      <c r="Y10" s="597"/>
      <c r="Z10" s="597"/>
      <c r="AA10" s="597"/>
      <c r="AB10" s="597"/>
      <c r="AC10" s="597"/>
      <c r="AD10" s="597"/>
      <c r="AE10" s="597"/>
      <c r="AF10" s="597"/>
      <c r="AG10" s="597"/>
      <c r="AH10" s="597"/>
      <c r="AI10" s="597"/>
      <c r="AJ10" s="597"/>
      <c r="AK10" s="597"/>
      <c r="AL10" s="597"/>
      <c r="AM10" s="597"/>
      <c r="AN10" s="597"/>
    </row>
    <row r="11" spans="2:42" s="232" customFormat="1" x14ac:dyDescent="0.4">
      <c r="Y11" s="597"/>
      <c r="Z11" s="597"/>
      <c r="AA11" s="597"/>
      <c r="AB11" s="597"/>
      <c r="AC11" s="597"/>
      <c r="AD11" s="597"/>
      <c r="AE11" s="597"/>
      <c r="AF11" s="597"/>
      <c r="AG11" s="597"/>
      <c r="AH11" s="597"/>
      <c r="AI11" s="597"/>
      <c r="AJ11" s="597"/>
      <c r="AK11" s="597"/>
      <c r="AL11" s="597"/>
      <c r="AM11" s="597"/>
      <c r="AN11" s="597"/>
    </row>
    <row r="12" spans="2:42" s="232" customFormat="1" x14ac:dyDescent="0.4">
      <c r="C12" s="233" t="s">
        <v>261</v>
      </c>
      <c r="D12" s="233"/>
    </row>
    <row r="13" spans="2:42" s="238" customFormat="1" x14ac:dyDescent="0.4">
      <c r="N13" s="605"/>
      <c r="O13" s="605"/>
      <c r="AB13" s="599" t="s">
        <v>262</v>
      </c>
      <c r="AC13" s="600"/>
      <c r="AD13" s="600"/>
      <c r="AE13" s="600"/>
      <c r="AF13" s="600"/>
      <c r="AG13" s="600"/>
      <c r="AH13" s="600"/>
      <c r="AI13" s="601"/>
      <c r="AJ13" s="606"/>
      <c r="AK13" s="607"/>
      <c r="AL13" s="607"/>
      <c r="AM13" s="607"/>
      <c r="AN13" s="608"/>
    </row>
    <row r="14" spans="2:42" s="232" customFormat="1" ht="14.25" customHeight="1" x14ac:dyDescent="0.4">
      <c r="B14" s="609" t="s">
        <v>263</v>
      </c>
      <c r="C14" s="612" t="s">
        <v>264</v>
      </c>
      <c r="D14" s="613"/>
      <c r="E14" s="613"/>
      <c r="F14" s="613"/>
      <c r="G14" s="613"/>
      <c r="H14" s="613"/>
      <c r="I14" s="613"/>
      <c r="J14" s="613"/>
      <c r="K14" s="613"/>
      <c r="L14" s="614"/>
      <c r="M14" s="615"/>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c r="AK14" s="616"/>
      <c r="AL14" s="616"/>
      <c r="AM14" s="616"/>
      <c r="AN14" s="617"/>
    </row>
    <row r="15" spans="2:42" s="232" customFormat="1" ht="14.25" customHeight="1" x14ac:dyDescent="0.4">
      <c r="B15" s="610"/>
      <c r="C15" s="618" t="s">
        <v>265</v>
      </c>
      <c r="D15" s="619"/>
      <c r="E15" s="619"/>
      <c r="F15" s="619"/>
      <c r="G15" s="619"/>
      <c r="H15" s="619"/>
      <c r="I15" s="619"/>
      <c r="J15" s="619"/>
      <c r="K15" s="619"/>
      <c r="L15" s="619"/>
      <c r="M15" s="620"/>
      <c r="N15" s="621"/>
      <c r="O15" s="621"/>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2"/>
    </row>
    <row r="16" spans="2:42" s="232" customFormat="1" ht="13.5" customHeight="1" x14ac:dyDescent="0.4">
      <c r="B16" s="610"/>
      <c r="C16" s="612" t="s">
        <v>266</v>
      </c>
      <c r="D16" s="613"/>
      <c r="E16" s="613"/>
      <c r="F16" s="613"/>
      <c r="G16" s="613"/>
      <c r="H16" s="613"/>
      <c r="I16" s="613"/>
      <c r="J16" s="613"/>
      <c r="K16" s="613"/>
      <c r="L16" s="623"/>
      <c r="M16" s="606" t="s">
        <v>267</v>
      </c>
      <c r="N16" s="607"/>
      <c r="O16" s="607"/>
      <c r="P16" s="607"/>
      <c r="Q16" s="607"/>
      <c r="R16" s="607"/>
      <c r="S16" s="607"/>
      <c r="T16" s="239" t="s">
        <v>268</v>
      </c>
      <c r="U16" s="607"/>
      <c r="V16" s="607"/>
      <c r="W16" s="607"/>
      <c r="X16" s="239" t="s">
        <v>269</v>
      </c>
      <c r="Y16" s="607"/>
      <c r="Z16" s="607"/>
      <c r="AA16" s="607"/>
      <c r="AB16" s="607"/>
      <c r="AC16" s="607"/>
      <c r="AD16" s="607"/>
      <c r="AE16" s="607"/>
      <c r="AF16" s="607"/>
      <c r="AG16" s="607"/>
      <c r="AH16" s="607"/>
      <c r="AI16" s="607"/>
      <c r="AJ16" s="607"/>
      <c r="AK16" s="607"/>
      <c r="AL16" s="607"/>
      <c r="AM16" s="607"/>
      <c r="AN16" s="608"/>
    </row>
    <row r="17" spans="2:42" s="232" customFormat="1" ht="13.5" customHeight="1" x14ac:dyDescent="0.4">
      <c r="B17" s="610"/>
      <c r="C17" s="618"/>
      <c r="D17" s="619"/>
      <c r="E17" s="619"/>
      <c r="F17" s="619"/>
      <c r="G17" s="619"/>
      <c r="H17" s="619"/>
      <c r="I17" s="619"/>
      <c r="J17" s="619"/>
      <c r="K17" s="619"/>
      <c r="L17" s="624"/>
      <c r="M17" s="634" t="s">
        <v>270</v>
      </c>
      <c r="N17" s="635"/>
      <c r="O17" s="635"/>
      <c r="P17" s="635"/>
      <c r="Q17" s="240" t="s">
        <v>271</v>
      </c>
      <c r="R17" s="635"/>
      <c r="S17" s="635"/>
      <c r="T17" s="635"/>
      <c r="U17" s="635"/>
      <c r="V17" s="635" t="s">
        <v>272</v>
      </c>
      <c r="W17" s="635"/>
      <c r="X17" s="635"/>
      <c r="Y17" s="635"/>
      <c r="Z17" s="635"/>
      <c r="AA17" s="635"/>
      <c r="AB17" s="635"/>
      <c r="AC17" s="635"/>
      <c r="AD17" s="635"/>
      <c r="AE17" s="635"/>
      <c r="AF17" s="635"/>
      <c r="AG17" s="635"/>
      <c r="AH17" s="635"/>
      <c r="AI17" s="635"/>
      <c r="AJ17" s="635"/>
      <c r="AK17" s="635"/>
      <c r="AL17" s="635"/>
      <c r="AM17" s="635"/>
      <c r="AN17" s="636"/>
    </row>
    <row r="18" spans="2:42" s="232" customFormat="1" x14ac:dyDescent="0.4">
      <c r="B18" s="610"/>
      <c r="C18" s="625"/>
      <c r="D18" s="626"/>
      <c r="E18" s="626"/>
      <c r="F18" s="626"/>
      <c r="G18" s="626"/>
      <c r="H18" s="626"/>
      <c r="I18" s="626"/>
      <c r="J18" s="626"/>
      <c r="K18" s="626"/>
      <c r="L18" s="627"/>
      <c r="M18" s="628" t="s">
        <v>273</v>
      </c>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30"/>
    </row>
    <row r="19" spans="2:42" s="232" customFormat="1" ht="14.25" customHeight="1" x14ac:dyDescent="0.4">
      <c r="B19" s="610"/>
      <c r="C19" s="631" t="s">
        <v>274</v>
      </c>
      <c r="D19" s="632"/>
      <c r="E19" s="632"/>
      <c r="F19" s="632"/>
      <c r="G19" s="632"/>
      <c r="H19" s="632"/>
      <c r="I19" s="632"/>
      <c r="J19" s="632"/>
      <c r="K19" s="632"/>
      <c r="L19" s="633"/>
      <c r="M19" s="599" t="s">
        <v>275</v>
      </c>
      <c r="N19" s="600"/>
      <c r="O19" s="600"/>
      <c r="P19" s="600"/>
      <c r="Q19" s="601"/>
      <c r="R19" s="602"/>
      <c r="S19" s="603"/>
      <c r="T19" s="603"/>
      <c r="U19" s="603"/>
      <c r="V19" s="603"/>
      <c r="W19" s="603"/>
      <c r="X19" s="603"/>
      <c r="Y19" s="603"/>
      <c r="Z19" s="603"/>
      <c r="AA19" s="604"/>
      <c r="AB19" s="606" t="s">
        <v>276</v>
      </c>
      <c r="AC19" s="607"/>
      <c r="AD19" s="607"/>
      <c r="AE19" s="607"/>
      <c r="AF19" s="608"/>
      <c r="AG19" s="602"/>
      <c r="AH19" s="603"/>
      <c r="AI19" s="603"/>
      <c r="AJ19" s="603"/>
      <c r="AK19" s="603"/>
      <c r="AL19" s="603"/>
      <c r="AM19" s="603"/>
      <c r="AN19" s="604"/>
    </row>
    <row r="20" spans="2:42" ht="14.25" customHeight="1" x14ac:dyDescent="0.15">
      <c r="B20" s="610"/>
      <c r="C20" s="637" t="s">
        <v>277</v>
      </c>
      <c r="D20" s="637"/>
      <c r="E20" s="637"/>
      <c r="F20" s="637"/>
      <c r="G20" s="637"/>
      <c r="H20" s="637"/>
      <c r="I20" s="637"/>
      <c r="J20" s="637"/>
      <c r="K20" s="637"/>
      <c r="L20" s="637"/>
      <c r="M20" s="638"/>
      <c r="N20" s="639"/>
      <c r="O20" s="639"/>
      <c r="P20" s="639"/>
      <c r="Q20" s="639"/>
      <c r="R20" s="639"/>
      <c r="S20" s="639"/>
      <c r="T20" s="639"/>
      <c r="U20" s="640"/>
      <c r="V20" s="638" t="s">
        <v>278</v>
      </c>
      <c r="W20" s="639"/>
      <c r="X20" s="639"/>
      <c r="Y20" s="639"/>
      <c r="Z20" s="639"/>
      <c r="AA20" s="640"/>
      <c r="AB20" s="638"/>
      <c r="AC20" s="639"/>
      <c r="AD20" s="639"/>
      <c r="AE20" s="639"/>
      <c r="AF20" s="639"/>
      <c r="AG20" s="639"/>
      <c r="AH20" s="639"/>
      <c r="AI20" s="639"/>
      <c r="AJ20" s="639"/>
      <c r="AK20" s="639"/>
      <c r="AL20" s="639"/>
      <c r="AM20" s="639"/>
      <c r="AN20" s="640"/>
      <c r="AP20" s="241"/>
    </row>
    <row r="21" spans="2:42" ht="14.25" customHeight="1" x14ac:dyDescent="0.15">
      <c r="B21" s="610"/>
      <c r="C21" s="637" t="s">
        <v>279</v>
      </c>
      <c r="D21" s="637"/>
      <c r="E21" s="637"/>
      <c r="F21" s="637"/>
      <c r="G21" s="637"/>
      <c r="H21" s="637"/>
      <c r="I21" s="637"/>
      <c r="J21" s="641"/>
      <c r="K21" s="641"/>
      <c r="L21" s="642"/>
      <c r="M21" s="638" t="s">
        <v>280</v>
      </c>
      <c r="N21" s="639"/>
      <c r="O21" s="639"/>
      <c r="P21" s="639"/>
      <c r="Q21" s="640"/>
      <c r="R21" s="643"/>
      <c r="S21" s="644"/>
      <c r="T21" s="644"/>
      <c r="U21" s="644"/>
      <c r="V21" s="644"/>
      <c r="W21" s="644"/>
      <c r="X21" s="644"/>
      <c r="Y21" s="644"/>
      <c r="Z21" s="644"/>
      <c r="AA21" s="645"/>
      <c r="AB21" s="639" t="s">
        <v>281</v>
      </c>
      <c r="AC21" s="639"/>
      <c r="AD21" s="639"/>
      <c r="AE21" s="639"/>
      <c r="AF21" s="640"/>
      <c r="AG21" s="643"/>
      <c r="AH21" s="644"/>
      <c r="AI21" s="644"/>
      <c r="AJ21" s="644"/>
      <c r="AK21" s="644"/>
      <c r="AL21" s="644"/>
      <c r="AM21" s="644"/>
      <c r="AN21" s="645"/>
      <c r="AP21" s="241"/>
    </row>
    <row r="22" spans="2:42" ht="13.5" customHeight="1" x14ac:dyDescent="0.15">
      <c r="B22" s="610"/>
      <c r="C22" s="646" t="s">
        <v>282</v>
      </c>
      <c r="D22" s="646"/>
      <c r="E22" s="646"/>
      <c r="F22" s="646"/>
      <c r="G22" s="646"/>
      <c r="H22" s="646"/>
      <c r="I22" s="646"/>
      <c r="J22" s="647"/>
      <c r="K22" s="647"/>
      <c r="L22" s="647"/>
      <c r="M22" s="606" t="s">
        <v>267</v>
      </c>
      <c r="N22" s="607"/>
      <c r="O22" s="607"/>
      <c r="P22" s="607"/>
      <c r="Q22" s="607"/>
      <c r="R22" s="607"/>
      <c r="S22" s="607"/>
      <c r="T22" s="239" t="s">
        <v>268</v>
      </c>
      <c r="U22" s="607"/>
      <c r="V22" s="607"/>
      <c r="W22" s="607"/>
      <c r="X22" s="239" t="s">
        <v>269</v>
      </c>
      <c r="Y22" s="607"/>
      <c r="Z22" s="607"/>
      <c r="AA22" s="607"/>
      <c r="AB22" s="607"/>
      <c r="AC22" s="607"/>
      <c r="AD22" s="607"/>
      <c r="AE22" s="607"/>
      <c r="AF22" s="607"/>
      <c r="AG22" s="607"/>
      <c r="AH22" s="607"/>
      <c r="AI22" s="607"/>
      <c r="AJ22" s="607"/>
      <c r="AK22" s="607"/>
      <c r="AL22" s="607"/>
      <c r="AM22" s="607"/>
      <c r="AN22" s="608"/>
      <c r="AP22" s="241"/>
    </row>
    <row r="23" spans="2:42" ht="14.25" customHeight="1" x14ac:dyDescent="0.15">
      <c r="B23" s="610"/>
      <c r="C23" s="646"/>
      <c r="D23" s="646"/>
      <c r="E23" s="646"/>
      <c r="F23" s="646"/>
      <c r="G23" s="646"/>
      <c r="H23" s="646"/>
      <c r="I23" s="646"/>
      <c r="J23" s="647"/>
      <c r="K23" s="647"/>
      <c r="L23" s="647"/>
      <c r="M23" s="634" t="s">
        <v>270</v>
      </c>
      <c r="N23" s="635"/>
      <c r="O23" s="635"/>
      <c r="P23" s="635"/>
      <c r="Q23" s="240" t="s">
        <v>271</v>
      </c>
      <c r="R23" s="635"/>
      <c r="S23" s="635"/>
      <c r="T23" s="635"/>
      <c r="U23" s="635"/>
      <c r="V23" s="635" t="s">
        <v>272</v>
      </c>
      <c r="W23" s="635"/>
      <c r="X23" s="635"/>
      <c r="Y23" s="635"/>
      <c r="Z23" s="635"/>
      <c r="AA23" s="635"/>
      <c r="AB23" s="635"/>
      <c r="AC23" s="635"/>
      <c r="AD23" s="635"/>
      <c r="AE23" s="635"/>
      <c r="AF23" s="635"/>
      <c r="AG23" s="635"/>
      <c r="AH23" s="635"/>
      <c r="AI23" s="635"/>
      <c r="AJ23" s="635"/>
      <c r="AK23" s="635"/>
      <c r="AL23" s="635"/>
      <c r="AM23" s="635"/>
      <c r="AN23" s="636"/>
      <c r="AP23" s="241"/>
    </row>
    <row r="24" spans="2:42" x14ac:dyDescent="0.15">
      <c r="B24" s="611"/>
      <c r="C24" s="648"/>
      <c r="D24" s="648"/>
      <c r="E24" s="648"/>
      <c r="F24" s="648"/>
      <c r="G24" s="648"/>
      <c r="H24" s="648"/>
      <c r="I24" s="648"/>
      <c r="J24" s="649"/>
      <c r="K24" s="649"/>
      <c r="L24" s="649"/>
      <c r="M24" s="628"/>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29"/>
      <c r="AM24" s="629"/>
      <c r="AN24" s="630"/>
      <c r="AP24" s="241"/>
    </row>
    <row r="25" spans="2:42" ht="13.5" customHeight="1" x14ac:dyDescent="0.15">
      <c r="B25" s="650" t="s">
        <v>283</v>
      </c>
      <c r="C25" s="646" t="s">
        <v>284</v>
      </c>
      <c r="D25" s="646"/>
      <c r="E25" s="646"/>
      <c r="F25" s="646"/>
      <c r="G25" s="646"/>
      <c r="H25" s="646"/>
      <c r="I25" s="646"/>
      <c r="J25" s="646"/>
      <c r="K25" s="646"/>
      <c r="L25" s="646"/>
      <c r="M25" s="606" t="s">
        <v>267</v>
      </c>
      <c r="N25" s="607"/>
      <c r="O25" s="607"/>
      <c r="P25" s="607"/>
      <c r="Q25" s="607"/>
      <c r="R25" s="607"/>
      <c r="S25" s="607"/>
      <c r="T25" s="239" t="s">
        <v>268</v>
      </c>
      <c r="U25" s="607"/>
      <c r="V25" s="607"/>
      <c r="W25" s="607"/>
      <c r="X25" s="239" t="s">
        <v>269</v>
      </c>
      <c r="Y25" s="607"/>
      <c r="Z25" s="607"/>
      <c r="AA25" s="607"/>
      <c r="AB25" s="607"/>
      <c r="AC25" s="607"/>
      <c r="AD25" s="607"/>
      <c r="AE25" s="607"/>
      <c r="AF25" s="607"/>
      <c r="AG25" s="607"/>
      <c r="AH25" s="607"/>
      <c r="AI25" s="607"/>
      <c r="AJ25" s="607"/>
      <c r="AK25" s="607"/>
      <c r="AL25" s="607"/>
      <c r="AM25" s="607"/>
      <c r="AN25" s="608"/>
      <c r="AP25" s="241"/>
    </row>
    <row r="26" spans="2:42" ht="14.25" customHeight="1" x14ac:dyDescent="0.15">
      <c r="B26" s="651"/>
      <c r="C26" s="646"/>
      <c r="D26" s="646"/>
      <c r="E26" s="646"/>
      <c r="F26" s="646"/>
      <c r="G26" s="646"/>
      <c r="H26" s="646"/>
      <c r="I26" s="646"/>
      <c r="J26" s="646"/>
      <c r="K26" s="646"/>
      <c r="L26" s="646"/>
      <c r="M26" s="634" t="s">
        <v>270</v>
      </c>
      <c r="N26" s="635"/>
      <c r="O26" s="635"/>
      <c r="P26" s="635"/>
      <c r="Q26" s="240" t="s">
        <v>271</v>
      </c>
      <c r="R26" s="635"/>
      <c r="S26" s="635"/>
      <c r="T26" s="635"/>
      <c r="U26" s="635"/>
      <c r="V26" s="635" t="s">
        <v>272</v>
      </c>
      <c r="W26" s="635"/>
      <c r="X26" s="635"/>
      <c r="Y26" s="635"/>
      <c r="Z26" s="635"/>
      <c r="AA26" s="635"/>
      <c r="AB26" s="635"/>
      <c r="AC26" s="635"/>
      <c r="AD26" s="635"/>
      <c r="AE26" s="635"/>
      <c r="AF26" s="635"/>
      <c r="AG26" s="635"/>
      <c r="AH26" s="635"/>
      <c r="AI26" s="635"/>
      <c r="AJ26" s="635"/>
      <c r="AK26" s="635"/>
      <c r="AL26" s="635"/>
      <c r="AM26" s="635"/>
      <c r="AN26" s="636"/>
      <c r="AP26" s="241"/>
    </row>
    <row r="27" spans="2:42" x14ac:dyDescent="0.15">
      <c r="B27" s="651"/>
      <c r="C27" s="646"/>
      <c r="D27" s="646"/>
      <c r="E27" s="646"/>
      <c r="F27" s="646"/>
      <c r="G27" s="646"/>
      <c r="H27" s="646"/>
      <c r="I27" s="646"/>
      <c r="J27" s="646"/>
      <c r="K27" s="646"/>
      <c r="L27" s="646"/>
      <c r="M27" s="628"/>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29"/>
      <c r="AM27" s="629"/>
      <c r="AN27" s="630"/>
      <c r="AP27" s="241"/>
    </row>
    <row r="28" spans="2:42" ht="14.25" customHeight="1" x14ac:dyDescent="0.15">
      <c r="B28" s="651"/>
      <c r="C28" s="646" t="s">
        <v>274</v>
      </c>
      <c r="D28" s="646"/>
      <c r="E28" s="646"/>
      <c r="F28" s="646"/>
      <c r="G28" s="646"/>
      <c r="H28" s="646"/>
      <c r="I28" s="646"/>
      <c r="J28" s="646"/>
      <c r="K28" s="646"/>
      <c r="L28" s="646"/>
      <c r="M28" s="599" t="s">
        <v>275</v>
      </c>
      <c r="N28" s="600"/>
      <c r="O28" s="600"/>
      <c r="P28" s="600"/>
      <c r="Q28" s="601"/>
      <c r="R28" s="602"/>
      <c r="S28" s="603"/>
      <c r="T28" s="603"/>
      <c r="U28" s="603"/>
      <c r="V28" s="603"/>
      <c r="W28" s="603"/>
      <c r="X28" s="603"/>
      <c r="Y28" s="603"/>
      <c r="Z28" s="603"/>
      <c r="AA28" s="604"/>
      <c r="AB28" s="606" t="s">
        <v>276</v>
      </c>
      <c r="AC28" s="607"/>
      <c r="AD28" s="607"/>
      <c r="AE28" s="607"/>
      <c r="AF28" s="608"/>
      <c r="AG28" s="602"/>
      <c r="AH28" s="603"/>
      <c r="AI28" s="603"/>
      <c r="AJ28" s="603"/>
      <c r="AK28" s="603"/>
      <c r="AL28" s="603"/>
      <c r="AM28" s="603"/>
      <c r="AN28" s="604"/>
      <c r="AP28" s="241"/>
    </row>
    <row r="29" spans="2:42" ht="13.5" customHeight="1" x14ac:dyDescent="0.15">
      <c r="B29" s="651"/>
      <c r="C29" s="653" t="s">
        <v>285</v>
      </c>
      <c r="D29" s="653"/>
      <c r="E29" s="653"/>
      <c r="F29" s="653"/>
      <c r="G29" s="653"/>
      <c r="H29" s="653"/>
      <c r="I29" s="653"/>
      <c r="J29" s="653"/>
      <c r="K29" s="653"/>
      <c r="L29" s="653"/>
      <c r="M29" s="606" t="s">
        <v>267</v>
      </c>
      <c r="N29" s="607"/>
      <c r="O29" s="607"/>
      <c r="P29" s="607"/>
      <c r="Q29" s="607"/>
      <c r="R29" s="607"/>
      <c r="S29" s="607"/>
      <c r="T29" s="239" t="s">
        <v>268</v>
      </c>
      <c r="U29" s="607"/>
      <c r="V29" s="607"/>
      <c r="W29" s="607"/>
      <c r="X29" s="239" t="s">
        <v>269</v>
      </c>
      <c r="Y29" s="607"/>
      <c r="Z29" s="607"/>
      <c r="AA29" s="607"/>
      <c r="AB29" s="607"/>
      <c r="AC29" s="607"/>
      <c r="AD29" s="607"/>
      <c r="AE29" s="607"/>
      <c r="AF29" s="607"/>
      <c r="AG29" s="607"/>
      <c r="AH29" s="607"/>
      <c r="AI29" s="607"/>
      <c r="AJ29" s="607"/>
      <c r="AK29" s="607"/>
      <c r="AL29" s="607"/>
      <c r="AM29" s="607"/>
      <c r="AN29" s="608"/>
      <c r="AP29" s="241"/>
    </row>
    <row r="30" spans="2:42" ht="14.25" customHeight="1" x14ac:dyDescent="0.15">
      <c r="B30" s="651"/>
      <c r="C30" s="653"/>
      <c r="D30" s="653"/>
      <c r="E30" s="653"/>
      <c r="F30" s="653"/>
      <c r="G30" s="653"/>
      <c r="H30" s="653"/>
      <c r="I30" s="653"/>
      <c r="J30" s="653"/>
      <c r="K30" s="653"/>
      <c r="L30" s="653"/>
      <c r="M30" s="634" t="s">
        <v>270</v>
      </c>
      <c r="N30" s="635"/>
      <c r="O30" s="635"/>
      <c r="P30" s="635"/>
      <c r="Q30" s="240" t="s">
        <v>271</v>
      </c>
      <c r="R30" s="635"/>
      <c r="S30" s="635"/>
      <c r="T30" s="635"/>
      <c r="U30" s="635"/>
      <c r="V30" s="635" t="s">
        <v>272</v>
      </c>
      <c r="W30" s="635"/>
      <c r="X30" s="635"/>
      <c r="Y30" s="635"/>
      <c r="Z30" s="635"/>
      <c r="AA30" s="635"/>
      <c r="AB30" s="635"/>
      <c r="AC30" s="635"/>
      <c r="AD30" s="635"/>
      <c r="AE30" s="635"/>
      <c r="AF30" s="635"/>
      <c r="AG30" s="635"/>
      <c r="AH30" s="635"/>
      <c r="AI30" s="635"/>
      <c r="AJ30" s="635"/>
      <c r="AK30" s="635"/>
      <c r="AL30" s="635"/>
      <c r="AM30" s="635"/>
      <c r="AN30" s="636"/>
      <c r="AP30" s="241"/>
    </row>
    <row r="31" spans="2:42" x14ac:dyDescent="0.15">
      <c r="B31" s="651"/>
      <c r="C31" s="653"/>
      <c r="D31" s="653"/>
      <c r="E31" s="653"/>
      <c r="F31" s="653"/>
      <c r="G31" s="653"/>
      <c r="H31" s="653"/>
      <c r="I31" s="653"/>
      <c r="J31" s="653"/>
      <c r="K31" s="653"/>
      <c r="L31" s="653"/>
      <c r="M31" s="628"/>
      <c r="N31" s="629"/>
      <c r="O31" s="629"/>
      <c r="P31" s="629"/>
      <c r="Q31" s="629"/>
      <c r="R31" s="629"/>
      <c r="S31" s="629"/>
      <c r="T31" s="629"/>
      <c r="U31" s="629"/>
      <c r="V31" s="629"/>
      <c r="W31" s="629"/>
      <c r="X31" s="629"/>
      <c r="Y31" s="629"/>
      <c r="Z31" s="629"/>
      <c r="AA31" s="629"/>
      <c r="AB31" s="629"/>
      <c r="AC31" s="629"/>
      <c r="AD31" s="629"/>
      <c r="AE31" s="629"/>
      <c r="AF31" s="629"/>
      <c r="AG31" s="629"/>
      <c r="AH31" s="629"/>
      <c r="AI31" s="629"/>
      <c r="AJ31" s="629"/>
      <c r="AK31" s="629"/>
      <c r="AL31" s="629"/>
      <c r="AM31" s="629"/>
      <c r="AN31" s="630"/>
      <c r="AP31" s="241"/>
    </row>
    <row r="32" spans="2:42" ht="14.25" customHeight="1" x14ac:dyDescent="0.15">
      <c r="B32" s="651"/>
      <c r="C32" s="646" t="s">
        <v>274</v>
      </c>
      <c r="D32" s="646"/>
      <c r="E32" s="646"/>
      <c r="F32" s="646"/>
      <c r="G32" s="646"/>
      <c r="H32" s="646"/>
      <c r="I32" s="646"/>
      <c r="J32" s="646"/>
      <c r="K32" s="646"/>
      <c r="L32" s="646"/>
      <c r="M32" s="599" t="s">
        <v>275</v>
      </c>
      <c r="N32" s="600"/>
      <c r="O32" s="600"/>
      <c r="P32" s="600"/>
      <c r="Q32" s="601"/>
      <c r="R32" s="602"/>
      <c r="S32" s="603"/>
      <c r="T32" s="603"/>
      <c r="U32" s="603"/>
      <c r="V32" s="603"/>
      <c r="W32" s="603"/>
      <c r="X32" s="603"/>
      <c r="Y32" s="603"/>
      <c r="Z32" s="603"/>
      <c r="AA32" s="604"/>
      <c r="AB32" s="606" t="s">
        <v>276</v>
      </c>
      <c r="AC32" s="607"/>
      <c r="AD32" s="607"/>
      <c r="AE32" s="607"/>
      <c r="AF32" s="608"/>
      <c r="AG32" s="602"/>
      <c r="AH32" s="603"/>
      <c r="AI32" s="603"/>
      <c r="AJ32" s="603"/>
      <c r="AK32" s="603"/>
      <c r="AL32" s="603"/>
      <c r="AM32" s="603"/>
      <c r="AN32" s="604"/>
      <c r="AP32" s="241"/>
    </row>
    <row r="33" spans="2:42" ht="14.25" customHeight="1" x14ac:dyDescent="0.15">
      <c r="B33" s="651"/>
      <c r="C33" s="646" t="s">
        <v>286</v>
      </c>
      <c r="D33" s="646"/>
      <c r="E33" s="646"/>
      <c r="F33" s="646"/>
      <c r="G33" s="646"/>
      <c r="H33" s="646"/>
      <c r="I33" s="646"/>
      <c r="J33" s="646"/>
      <c r="K33" s="646"/>
      <c r="L33" s="646"/>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7"/>
      <c r="AP33" s="241"/>
    </row>
    <row r="34" spans="2:42" ht="13.5" customHeight="1" x14ac:dyDescent="0.15">
      <c r="B34" s="651"/>
      <c r="C34" s="646" t="s">
        <v>287</v>
      </c>
      <c r="D34" s="646"/>
      <c r="E34" s="646"/>
      <c r="F34" s="646"/>
      <c r="G34" s="646"/>
      <c r="H34" s="646"/>
      <c r="I34" s="646"/>
      <c r="J34" s="646"/>
      <c r="K34" s="646"/>
      <c r="L34" s="646"/>
      <c r="M34" s="606" t="s">
        <v>267</v>
      </c>
      <c r="N34" s="607"/>
      <c r="O34" s="607"/>
      <c r="P34" s="607"/>
      <c r="Q34" s="607"/>
      <c r="R34" s="607"/>
      <c r="S34" s="607"/>
      <c r="T34" s="239" t="s">
        <v>268</v>
      </c>
      <c r="U34" s="607"/>
      <c r="V34" s="607"/>
      <c r="W34" s="607"/>
      <c r="X34" s="239" t="s">
        <v>269</v>
      </c>
      <c r="Y34" s="607"/>
      <c r="Z34" s="607"/>
      <c r="AA34" s="607"/>
      <c r="AB34" s="607"/>
      <c r="AC34" s="607"/>
      <c r="AD34" s="607"/>
      <c r="AE34" s="607"/>
      <c r="AF34" s="607"/>
      <c r="AG34" s="607"/>
      <c r="AH34" s="607"/>
      <c r="AI34" s="607"/>
      <c r="AJ34" s="607"/>
      <c r="AK34" s="607"/>
      <c r="AL34" s="607"/>
      <c r="AM34" s="607"/>
      <c r="AN34" s="608"/>
      <c r="AP34" s="241"/>
    </row>
    <row r="35" spans="2:42" ht="14.25" customHeight="1" x14ac:dyDescent="0.15">
      <c r="B35" s="651"/>
      <c r="C35" s="646"/>
      <c r="D35" s="646"/>
      <c r="E35" s="646"/>
      <c r="F35" s="646"/>
      <c r="G35" s="646"/>
      <c r="H35" s="646"/>
      <c r="I35" s="646"/>
      <c r="J35" s="646"/>
      <c r="K35" s="646"/>
      <c r="L35" s="646"/>
      <c r="M35" s="634" t="s">
        <v>270</v>
      </c>
      <c r="N35" s="635"/>
      <c r="O35" s="635"/>
      <c r="P35" s="635"/>
      <c r="Q35" s="240" t="s">
        <v>271</v>
      </c>
      <c r="R35" s="635"/>
      <c r="S35" s="635"/>
      <c r="T35" s="635"/>
      <c r="U35" s="635"/>
      <c r="V35" s="635" t="s">
        <v>272</v>
      </c>
      <c r="W35" s="635"/>
      <c r="X35" s="635"/>
      <c r="Y35" s="635"/>
      <c r="Z35" s="635"/>
      <c r="AA35" s="635"/>
      <c r="AB35" s="635"/>
      <c r="AC35" s="635"/>
      <c r="AD35" s="635"/>
      <c r="AE35" s="635"/>
      <c r="AF35" s="635"/>
      <c r="AG35" s="635"/>
      <c r="AH35" s="635"/>
      <c r="AI35" s="635"/>
      <c r="AJ35" s="635"/>
      <c r="AK35" s="635"/>
      <c r="AL35" s="635"/>
      <c r="AM35" s="635"/>
      <c r="AN35" s="636"/>
      <c r="AP35" s="241"/>
    </row>
    <row r="36" spans="2:42" x14ac:dyDescent="0.15">
      <c r="B36" s="652"/>
      <c r="C36" s="646"/>
      <c r="D36" s="646"/>
      <c r="E36" s="646"/>
      <c r="F36" s="646"/>
      <c r="G36" s="646"/>
      <c r="H36" s="646"/>
      <c r="I36" s="646"/>
      <c r="J36" s="646"/>
      <c r="K36" s="646"/>
      <c r="L36" s="646"/>
      <c r="M36" s="628"/>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30"/>
      <c r="AP36" s="241"/>
    </row>
    <row r="37" spans="2:42" ht="13.5" customHeight="1" x14ac:dyDescent="0.15">
      <c r="B37" s="654" t="s">
        <v>288</v>
      </c>
      <c r="C37" s="656" t="s">
        <v>289</v>
      </c>
      <c r="D37" s="656"/>
      <c r="E37" s="656"/>
      <c r="F37" s="656"/>
      <c r="G37" s="656"/>
      <c r="H37" s="656"/>
      <c r="I37" s="656"/>
      <c r="J37" s="656"/>
      <c r="K37" s="656"/>
      <c r="L37" s="656"/>
      <c r="M37" s="656"/>
      <c r="N37" s="656"/>
      <c r="O37" s="658" t="s">
        <v>290</v>
      </c>
      <c r="P37" s="659"/>
      <c r="Q37" s="656" t="s">
        <v>291</v>
      </c>
      <c r="R37" s="656"/>
      <c r="S37" s="656"/>
      <c r="T37" s="656"/>
      <c r="U37" s="662"/>
      <c r="V37" s="663" t="s">
        <v>292</v>
      </c>
      <c r="W37" s="664"/>
      <c r="X37" s="664"/>
      <c r="Y37" s="664"/>
      <c r="Z37" s="664"/>
      <c r="AA37" s="664"/>
      <c r="AB37" s="664"/>
      <c r="AC37" s="664"/>
      <c r="AD37" s="665"/>
      <c r="AE37" s="666" t="s">
        <v>293</v>
      </c>
      <c r="AF37" s="656"/>
      <c r="AG37" s="656"/>
      <c r="AH37" s="656"/>
      <c r="AI37" s="656"/>
      <c r="AJ37" s="666" t="s">
        <v>294</v>
      </c>
      <c r="AK37" s="656"/>
      <c r="AL37" s="656"/>
      <c r="AM37" s="656"/>
      <c r="AN37" s="662"/>
      <c r="AP37" s="241"/>
    </row>
    <row r="38" spans="2:42" ht="14.25" customHeight="1" x14ac:dyDescent="0.15">
      <c r="B38" s="655"/>
      <c r="C38" s="657"/>
      <c r="D38" s="657"/>
      <c r="E38" s="657"/>
      <c r="F38" s="657"/>
      <c r="G38" s="657"/>
      <c r="H38" s="657"/>
      <c r="I38" s="657"/>
      <c r="J38" s="657"/>
      <c r="K38" s="657"/>
      <c r="L38" s="657"/>
      <c r="M38" s="657"/>
      <c r="N38" s="657"/>
      <c r="O38" s="660"/>
      <c r="P38" s="661"/>
      <c r="Q38" s="657" t="s">
        <v>295</v>
      </c>
      <c r="R38" s="657"/>
      <c r="S38" s="657"/>
      <c r="T38" s="657"/>
      <c r="U38" s="672"/>
      <c r="V38" s="673"/>
      <c r="W38" s="674"/>
      <c r="X38" s="674"/>
      <c r="Y38" s="674"/>
      <c r="Z38" s="674"/>
      <c r="AA38" s="674"/>
      <c r="AB38" s="674"/>
      <c r="AC38" s="674"/>
      <c r="AD38" s="675"/>
      <c r="AE38" s="676" t="s">
        <v>295</v>
      </c>
      <c r="AF38" s="657"/>
      <c r="AG38" s="657"/>
      <c r="AH38" s="657"/>
      <c r="AI38" s="657"/>
      <c r="AJ38" s="676" t="s">
        <v>296</v>
      </c>
      <c r="AK38" s="657"/>
      <c r="AL38" s="657"/>
      <c r="AM38" s="657"/>
      <c r="AN38" s="672"/>
      <c r="AP38" s="241"/>
    </row>
    <row r="39" spans="2:42" ht="30.75" customHeight="1" x14ac:dyDescent="0.15">
      <c r="B39" s="655"/>
      <c r="C39" s="651"/>
      <c r="D39" s="242"/>
      <c r="E39" s="669" t="s">
        <v>297</v>
      </c>
      <c r="F39" s="669"/>
      <c r="G39" s="669"/>
      <c r="H39" s="669"/>
      <c r="I39" s="669"/>
      <c r="J39" s="669"/>
      <c r="K39" s="669"/>
      <c r="L39" s="669"/>
      <c r="M39" s="669"/>
      <c r="N39" s="677"/>
      <c r="O39" s="678"/>
      <c r="P39" s="679"/>
      <c r="Q39" s="680"/>
      <c r="R39" s="639"/>
      <c r="S39" s="639"/>
      <c r="T39" s="639"/>
      <c r="U39" s="640"/>
      <c r="V39" s="243" t="s">
        <v>298</v>
      </c>
      <c r="W39" s="667" t="s">
        <v>299</v>
      </c>
      <c r="X39" s="667"/>
      <c r="Y39" s="244" t="s">
        <v>298</v>
      </c>
      <c r="Z39" s="667" t="s">
        <v>300</v>
      </c>
      <c r="AA39" s="667"/>
      <c r="AB39" s="244" t="s">
        <v>298</v>
      </c>
      <c r="AC39" s="667" t="s">
        <v>301</v>
      </c>
      <c r="AD39" s="668"/>
      <c r="AE39" s="602"/>
      <c r="AF39" s="603"/>
      <c r="AG39" s="603"/>
      <c r="AH39" s="603"/>
      <c r="AI39" s="604"/>
      <c r="AJ39" s="643"/>
      <c r="AK39" s="644"/>
      <c r="AL39" s="644"/>
      <c r="AM39" s="644"/>
      <c r="AN39" s="645"/>
      <c r="AP39" s="241"/>
    </row>
    <row r="40" spans="2:42" ht="30.75" customHeight="1" x14ac:dyDescent="0.15">
      <c r="B40" s="655"/>
      <c r="C40" s="651"/>
      <c r="D40" s="242"/>
      <c r="E40" s="669" t="s">
        <v>302</v>
      </c>
      <c r="F40" s="670"/>
      <c r="G40" s="670"/>
      <c r="H40" s="670"/>
      <c r="I40" s="670"/>
      <c r="J40" s="670"/>
      <c r="K40" s="670"/>
      <c r="L40" s="670"/>
      <c r="M40" s="670"/>
      <c r="N40" s="671"/>
      <c r="O40" s="678"/>
      <c r="P40" s="679"/>
      <c r="Q40" s="680"/>
      <c r="R40" s="639"/>
      <c r="S40" s="639"/>
      <c r="T40" s="639"/>
      <c r="U40" s="640"/>
      <c r="V40" s="243" t="s">
        <v>298</v>
      </c>
      <c r="W40" s="667" t="s">
        <v>299</v>
      </c>
      <c r="X40" s="667"/>
      <c r="Y40" s="244" t="s">
        <v>298</v>
      </c>
      <c r="Z40" s="667" t="s">
        <v>300</v>
      </c>
      <c r="AA40" s="667"/>
      <c r="AB40" s="244" t="s">
        <v>298</v>
      </c>
      <c r="AC40" s="667" t="s">
        <v>301</v>
      </c>
      <c r="AD40" s="668"/>
      <c r="AE40" s="602"/>
      <c r="AF40" s="603"/>
      <c r="AG40" s="603"/>
      <c r="AH40" s="603"/>
      <c r="AI40" s="604"/>
      <c r="AJ40" s="643"/>
      <c r="AK40" s="644"/>
      <c r="AL40" s="644"/>
      <c r="AM40" s="644"/>
      <c r="AN40" s="645"/>
      <c r="AP40" s="241"/>
    </row>
    <row r="41" spans="2:42" ht="30.75" customHeight="1" x14ac:dyDescent="0.15">
      <c r="B41" s="655"/>
      <c r="C41" s="651"/>
      <c r="D41" s="242"/>
      <c r="E41" s="669" t="s">
        <v>303</v>
      </c>
      <c r="F41" s="670"/>
      <c r="G41" s="670"/>
      <c r="H41" s="670"/>
      <c r="I41" s="670"/>
      <c r="J41" s="670"/>
      <c r="K41" s="670"/>
      <c r="L41" s="670"/>
      <c r="M41" s="670"/>
      <c r="N41" s="671"/>
      <c r="O41" s="678"/>
      <c r="P41" s="679"/>
      <c r="Q41" s="680"/>
      <c r="R41" s="639"/>
      <c r="S41" s="639"/>
      <c r="T41" s="639"/>
      <c r="U41" s="640"/>
      <c r="V41" s="243" t="s">
        <v>298</v>
      </c>
      <c r="W41" s="667" t="s">
        <v>299</v>
      </c>
      <c r="X41" s="667"/>
      <c r="Y41" s="244" t="s">
        <v>298</v>
      </c>
      <c r="Z41" s="667" t="s">
        <v>300</v>
      </c>
      <c r="AA41" s="667"/>
      <c r="AB41" s="244" t="s">
        <v>298</v>
      </c>
      <c r="AC41" s="667" t="s">
        <v>301</v>
      </c>
      <c r="AD41" s="668"/>
      <c r="AE41" s="602"/>
      <c r="AF41" s="603"/>
      <c r="AG41" s="603"/>
      <c r="AH41" s="603"/>
      <c r="AI41" s="604"/>
      <c r="AJ41" s="643"/>
      <c r="AK41" s="644"/>
      <c r="AL41" s="644"/>
      <c r="AM41" s="644"/>
      <c r="AN41" s="645"/>
      <c r="AP41" s="241"/>
    </row>
    <row r="42" spans="2:42" ht="30.75" customHeight="1" x14ac:dyDescent="0.15">
      <c r="B42" s="655"/>
      <c r="C42" s="651"/>
      <c r="D42" s="242"/>
      <c r="E42" s="669" t="s">
        <v>304</v>
      </c>
      <c r="F42" s="670"/>
      <c r="G42" s="670"/>
      <c r="H42" s="670"/>
      <c r="I42" s="670"/>
      <c r="J42" s="670"/>
      <c r="K42" s="670"/>
      <c r="L42" s="670"/>
      <c r="M42" s="670"/>
      <c r="N42" s="671"/>
      <c r="O42" s="678"/>
      <c r="P42" s="679"/>
      <c r="Q42" s="680"/>
      <c r="R42" s="639"/>
      <c r="S42" s="639"/>
      <c r="T42" s="639"/>
      <c r="U42" s="640"/>
      <c r="V42" s="243" t="s">
        <v>298</v>
      </c>
      <c r="W42" s="667" t="s">
        <v>299</v>
      </c>
      <c r="X42" s="667"/>
      <c r="Y42" s="244" t="s">
        <v>298</v>
      </c>
      <c r="Z42" s="667" t="s">
        <v>300</v>
      </c>
      <c r="AA42" s="667"/>
      <c r="AB42" s="244" t="s">
        <v>298</v>
      </c>
      <c r="AC42" s="667" t="s">
        <v>301</v>
      </c>
      <c r="AD42" s="668"/>
      <c r="AE42" s="602"/>
      <c r="AF42" s="603"/>
      <c r="AG42" s="603"/>
      <c r="AH42" s="603"/>
      <c r="AI42" s="604"/>
      <c r="AJ42" s="643"/>
      <c r="AK42" s="644"/>
      <c r="AL42" s="644"/>
      <c r="AM42" s="644"/>
      <c r="AN42" s="645"/>
      <c r="AP42" s="241"/>
    </row>
    <row r="43" spans="2:42" ht="14.25" customHeight="1" x14ac:dyDescent="0.15">
      <c r="B43" s="681" t="s">
        <v>305</v>
      </c>
      <c r="C43" s="669"/>
      <c r="D43" s="669"/>
      <c r="E43" s="669"/>
      <c r="F43" s="669"/>
      <c r="G43" s="669"/>
      <c r="H43" s="669"/>
      <c r="I43" s="669"/>
      <c r="J43" s="669"/>
      <c r="K43" s="669"/>
      <c r="L43" s="682"/>
      <c r="M43" s="245"/>
      <c r="N43" s="246"/>
      <c r="O43" s="246"/>
      <c r="P43" s="246"/>
      <c r="Q43" s="246"/>
      <c r="R43" s="247"/>
      <c r="S43" s="247"/>
      <c r="T43" s="247"/>
      <c r="U43" s="247"/>
      <c r="V43" s="248"/>
      <c r="W43" s="683"/>
      <c r="X43" s="683"/>
      <c r="Y43" s="683"/>
      <c r="Z43" s="683"/>
      <c r="AA43" s="683"/>
      <c r="AB43" s="683"/>
      <c r="AC43" s="683"/>
      <c r="AD43" s="683"/>
      <c r="AE43" s="683"/>
      <c r="AF43" s="683"/>
      <c r="AG43" s="683"/>
      <c r="AH43" s="683"/>
      <c r="AI43" s="683"/>
      <c r="AJ43" s="683"/>
      <c r="AK43" s="683"/>
      <c r="AL43" s="683"/>
      <c r="AM43" s="683"/>
      <c r="AN43" s="683"/>
      <c r="AP43" s="241"/>
    </row>
    <row r="44" spans="2:42" ht="14.25" customHeight="1" x14ac:dyDescent="0.15">
      <c r="B44" s="609" t="s">
        <v>306</v>
      </c>
      <c r="C44" s="638" t="s">
        <v>307</v>
      </c>
      <c r="D44" s="639"/>
      <c r="E44" s="639"/>
      <c r="F44" s="639"/>
      <c r="G44" s="639"/>
      <c r="H44" s="639"/>
      <c r="I44" s="639"/>
      <c r="J44" s="639"/>
      <c r="K44" s="639"/>
      <c r="L44" s="639"/>
      <c r="M44" s="639"/>
      <c r="N44" s="639"/>
      <c r="O44" s="639"/>
      <c r="P44" s="639"/>
      <c r="Q44" s="639"/>
      <c r="R44" s="639"/>
      <c r="S44" s="639"/>
      <c r="T44" s="639"/>
      <c r="U44" s="640"/>
      <c r="V44" s="638" t="s">
        <v>308</v>
      </c>
      <c r="W44" s="639"/>
      <c r="X44" s="639"/>
      <c r="Y44" s="639"/>
      <c r="Z44" s="639"/>
      <c r="AA44" s="639"/>
      <c r="AB44" s="639"/>
      <c r="AC44" s="639"/>
      <c r="AD44" s="639"/>
      <c r="AE44" s="639"/>
      <c r="AF44" s="639"/>
      <c r="AG44" s="639"/>
      <c r="AH44" s="639"/>
      <c r="AI44" s="639"/>
      <c r="AJ44" s="639"/>
      <c r="AK44" s="639"/>
      <c r="AL44" s="639"/>
      <c r="AM44" s="639"/>
      <c r="AN44" s="640"/>
      <c r="AP44" s="241"/>
    </row>
    <row r="45" spans="2:42" x14ac:dyDescent="0.15">
      <c r="B45" s="610"/>
      <c r="C45" s="663"/>
      <c r="D45" s="664"/>
      <c r="E45" s="664"/>
      <c r="F45" s="664"/>
      <c r="G45" s="664"/>
      <c r="H45" s="664"/>
      <c r="I45" s="664"/>
      <c r="J45" s="664"/>
      <c r="K45" s="664"/>
      <c r="L45" s="664"/>
      <c r="M45" s="664"/>
      <c r="N45" s="664"/>
      <c r="O45" s="664"/>
      <c r="P45" s="664"/>
      <c r="Q45" s="664"/>
      <c r="R45" s="664"/>
      <c r="S45" s="664"/>
      <c r="T45" s="664"/>
      <c r="U45" s="665"/>
      <c r="V45" s="663"/>
      <c r="W45" s="664"/>
      <c r="X45" s="664"/>
      <c r="Y45" s="664"/>
      <c r="Z45" s="664"/>
      <c r="AA45" s="664"/>
      <c r="AB45" s="664"/>
      <c r="AC45" s="664"/>
      <c r="AD45" s="664"/>
      <c r="AE45" s="664"/>
      <c r="AF45" s="664"/>
      <c r="AG45" s="664"/>
      <c r="AH45" s="664"/>
      <c r="AI45" s="664"/>
      <c r="AJ45" s="664"/>
      <c r="AK45" s="664"/>
      <c r="AL45" s="664"/>
      <c r="AM45" s="664"/>
      <c r="AN45" s="665"/>
      <c r="AP45" s="241"/>
    </row>
    <row r="46" spans="2:42" x14ac:dyDescent="0.15">
      <c r="B46" s="610"/>
      <c r="C46" s="673"/>
      <c r="D46" s="674"/>
      <c r="E46" s="674"/>
      <c r="F46" s="674"/>
      <c r="G46" s="674"/>
      <c r="H46" s="674"/>
      <c r="I46" s="674"/>
      <c r="J46" s="674"/>
      <c r="K46" s="674"/>
      <c r="L46" s="674"/>
      <c r="M46" s="674"/>
      <c r="N46" s="674"/>
      <c r="O46" s="674"/>
      <c r="P46" s="674"/>
      <c r="Q46" s="674"/>
      <c r="R46" s="674"/>
      <c r="S46" s="674"/>
      <c r="T46" s="674"/>
      <c r="U46" s="675"/>
      <c r="V46" s="673"/>
      <c r="W46" s="674"/>
      <c r="X46" s="674"/>
      <c r="Y46" s="674"/>
      <c r="Z46" s="674"/>
      <c r="AA46" s="674"/>
      <c r="AB46" s="674"/>
      <c r="AC46" s="674"/>
      <c r="AD46" s="674"/>
      <c r="AE46" s="674"/>
      <c r="AF46" s="674"/>
      <c r="AG46" s="674"/>
      <c r="AH46" s="674"/>
      <c r="AI46" s="674"/>
      <c r="AJ46" s="674"/>
      <c r="AK46" s="674"/>
      <c r="AL46" s="674"/>
      <c r="AM46" s="674"/>
      <c r="AN46" s="675"/>
      <c r="AP46" s="241"/>
    </row>
    <row r="47" spans="2:42" x14ac:dyDescent="0.15">
      <c r="B47" s="610"/>
      <c r="C47" s="673"/>
      <c r="D47" s="674"/>
      <c r="E47" s="674"/>
      <c r="F47" s="674"/>
      <c r="G47" s="674"/>
      <c r="H47" s="674"/>
      <c r="I47" s="674"/>
      <c r="J47" s="674"/>
      <c r="K47" s="674"/>
      <c r="L47" s="674"/>
      <c r="M47" s="674"/>
      <c r="N47" s="674"/>
      <c r="O47" s="674"/>
      <c r="P47" s="674"/>
      <c r="Q47" s="674"/>
      <c r="R47" s="674"/>
      <c r="S47" s="674"/>
      <c r="T47" s="674"/>
      <c r="U47" s="675"/>
      <c r="V47" s="673"/>
      <c r="W47" s="674"/>
      <c r="X47" s="674"/>
      <c r="Y47" s="674"/>
      <c r="Z47" s="674"/>
      <c r="AA47" s="674"/>
      <c r="AB47" s="674"/>
      <c r="AC47" s="674"/>
      <c r="AD47" s="674"/>
      <c r="AE47" s="674"/>
      <c r="AF47" s="674"/>
      <c r="AG47" s="674"/>
      <c r="AH47" s="674"/>
      <c r="AI47" s="674"/>
      <c r="AJ47" s="674"/>
      <c r="AK47" s="674"/>
      <c r="AL47" s="674"/>
      <c r="AM47" s="674"/>
      <c r="AN47" s="675"/>
      <c r="AP47" s="241"/>
    </row>
    <row r="48" spans="2:42" x14ac:dyDescent="0.15">
      <c r="B48" s="611"/>
      <c r="C48" s="684"/>
      <c r="D48" s="685"/>
      <c r="E48" s="685"/>
      <c r="F48" s="685"/>
      <c r="G48" s="685"/>
      <c r="H48" s="685"/>
      <c r="I48" s="685"/>
      <c r="J48" s="685"/>
      <c r="K48" s="685"/>
      <c r="L48" s="685"/>
      <c r="M48" s="685"/>
      <c r="N48" s="685"/>
      <c r="O48" s="685"/>
      <c r="P48" s="685"/>
      <c r="Q48" s="685"/>
      <c r="R48" s="685"/>
      <c r="S48" s="685"/>
      <c r="T48" s="685"/>
      <c r="U48" s="686"/>
      <c r="V48" s="684"/>
      <c r="W48" s="685"/>
      <c r="X48" s="685"/>
      <c r="Y48" s="685"/>
      <c r="Z48" s="685"/>
      <c r="AA48" s="685"/>
      <c r="AB48" s="685"/>
      <c r="AC48" s="685"/>
      <c r="AD48" s="685"/>
      <c r="AE48" s="685"/>
      <c r="AF48" s="685"/>
      <c r="AG48" s="685"/>
      <c r="AH48" s="685"/>
      <c r="AI48" s="685"/>
      <c r="AJ48" s="685"/>
      <c r="AK48" s="685"/>
      <c r="AL48" s="685"/>
      <c r="AM48" s="685"/>
      <c r="AN48" s="686"/>
      <c r="AP48" s="241"/>
    </row>
    <row r="49" spans="2:42" ht="14.25" customHeight="1" x14ac:dyDescent="0.15">
      <c r="B49" s="599" t="s">
        <v>309</v>
      </c>
      <c r="C49" s="600"/>
      <c r="D49" s="600"/>
      <c r="E49" s="600"/>
      <c r="F49" s="601"/>
      <c r="G49" s="637" t="s">
        <v>310</v>
      </c>
      <c r="H49" s="637"/>
      <c r="I49" s="637"/>
      <c r="J49" s="637"/>
      <c r="K49" s="637"/>
      <c r="L49" s="637"/>
      <c r="M49" s="637"/>
      <c r="N49" s="637"/>
      <c r="O49" s="637"/>
      <c r="P49" s="637"/>
      <c r="Q49" s="637"/>
      <c r="R49" s="637"/>
      <c r="S49" s="637"/>
      <c r="T49" s="637"/>
      <c r="U49" s="637"/>
      <c r="V49" s="637"/>
      <c r="W49" s="637"/>
      <c r="X49" s="637"/>
      <c r="Y49" s="637"/>
      <c r="Z49" s="637"/>
      <c r="AA49" s="637"/>
      <c r="AB49" s="637"/>
      <c r="AC49" s="637"/>
      <c r="AD49" s="637"/>
      <c r="AE49" s="637"/>
      <c r="AF49" s="637"/>
      <c r="AG49" s="637"/>
      <c r="AH49" s="637"/>
      <c r="AI49" s="637"/>
      <c r="AJ49" s="637"/>
      <c r="AK49" s="637"/>
      <c r="AL49" s="637"/>
      <c r="AM49" s="637"/>
      <c r="AN49" s="637"/>
      <c r="AP49" s="241"/>
    </row>
    <row r="51" spans="2:42" x14ac:dyDescent="0.15">
      <c r="B51" s="249" t="s">
        <v>311</v>
      </c>
    </row>
    <row r="52" spans="2:42" x14ac:dyDescent="0.15">
      <c r="B52" s="249" t="s">
        <v>312</v>
      </c>
    </row>
    <row r="53" spans="2:42" x14ac:dyDescent="0.15">
      <c r="B53" s="249" t="s">
        <v>313</v>
      </c>
    </row>
    <row r="54" spans="2:42" x14ac:dyDescent="0.15">
      <c r="B54" s="249" t="s">
        <v>314</v>
      </c>
    </row>
    <row r="55" spans="2:42" x14ac:dyDescent="0.15">
      <c r="B55" s="249" t="s">
        <v>315</v>
      </c>
    </row>
    <row r="56" spans="2:42" x14ac:dyDescent="0.15">
      <c r="B56" s="249" t="s">
        <v>316</v>
      </c>
    </row>
    <row r="57" spans="2:42" x14ac:dyDescent="0.15">
      <c r="B57" s="249" t="s">
        <v>317</v>
      </c>
    </row>
    <row r="58" spans="2:42" x14ac:dyDescent="0.15">
      <c r="B58" s="249" t="s">
        <v>318</v>
      </c>
    </row>
    <row r="59" spans="2:42" x14ac:dyDescent="0.15">
      <c r="B59" s="249" t="s">
        <v>319</v>
      </c>
    </row>
    <row r="60" spans="2:42" x14ac:dyDescent="0.15">
      <c r="B60" s="249" t="s">
        <v>320</v>
      </c>
    </row>
    <row r="61" spans="2:42" x14ac:dyDescent="0.15">
      <c r="B61" s="249" t="s">
        <v>321</v>
      </c>
    </row>
  </sheetData>
  <mergeCells count="151">
    <mergeCell ref="AJ42:AN42"/>
    <mergeCell ref="O41:P41"/>
    <mergeCell ref="Q41:U41"/>
    <mergeCell ref="W41:X41"/>
    <mergeCell ref="Z41:AA41"/>
    <mergeCell ref="AC41:AD41"/>
    <mergeCell ref="AE41:AI41"/>
    <mergeCell ref="B49:F49"/>
    <mergeCell ref="G49:AN49"/>
    <mergeCell ref="B43:L43"/>
    <mergeCell ref="W43:AN43"/>
    <mergeCell ref="B44:B48"/>
    <mergeCell ref="C44:U44"/>
    <mergeCell ref="V44:AN44"/>
    <mergeCell ref="C45:U48"/>
    <mergeCell ref="V45:AN48"/>
    <mergeCell ref="AJ37:AN37"/>
    <mergeCell ref="Q38:U38"/>
    <mergeCell ref="V38:AD38"/>
    <mergeCell ref="AE38:AI38"/>
    <mergeCell ref="AJ38:AN38"/>
    <mergeCell ref="C39:C42"/>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B37:B42"/>
    <mergeCell ref="C37:N38"/>
    <mergeCell ref="O37:P38"/>
    <mergeCell ref="Q37:U37"/>
    <mergeCell ref="V37:AD37"/>
    <mergeCell ref="AE37:AI37"/>
    <mergeCell ref="Z39:AA39"/>
    <mergeCell ref="AC39:AD39"/>
    <mergeCell ref="AE39:AI39"/>
    <mergeCell ref="E41:N41"/>
    <mergeCell ref="Z42:AA42"/>
    <mergeCell ref="AC42:AD42"/>
    <mergeCell ref="AE42:AI42"/>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39:P42">
      <formula1>"○"</formula1>
    </dataValidation>
    <dataValidation type="list" allowBlank="1" showInputMessage="1" showErrorMessage="1" sqref="AB39:AB42 Y39:Y42 V39:V42">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5"/>
  <sheetViews>
    <sheetView view="pageBreakPreview" zoomScaleNormal="100" zoomScaleSheetLayoutView="100" workbookViewId="0">
      <selection activeCell="E17" sqref="E17"/>
    </sheetView>
  </sheetViews>
  <sheetFormatPr defaultRowHeight="20.25" customHeight="1" x14ac:dyDescent="0.4"/>
  <cols>
    <col min="1" max="2" width="4.25" style="358"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32" width="4.875" style="252" customWidth="1"/>
    <col min="33" max="267" width="9" style="252"/>
    <col min="268" max="268" width="4.25" style="252" customWidth="1"/>
    <col min="269" max="269" width="25" style="252" customWidth="1"/>
    <col min="270" max="270" width="41.625" style="252" customWidth="1"/>
    <col min="271" max="271" width="19.625" style="252" customWidth="1"/>
    <col min="272" max="272" width="33.875" style="252" customWidth="1"/>
    <col min="273" max="273" width="25" style="252" customWidth="1"/>
    <col min="274" max="274" width="13.625" style="252" customWidth="1"/>
    <col min="275" max="288" width="4.875" style="252" customWidth="1"/>
    <col min="289" max="523" width="9" style="252"/>
    <col min="524" max="524" width="4.25" style="252" customWidth="1"/>
    <col min="525" max="525" width="25" style="252" customWidth="1"/>
    <col min="526" max="526" width="41.625" style="252" customWidth="1"/>
    <col min="527" max="527" width="19.625" style="252" customWidth="1"/>
    <col min="528" max="528" width="33.875" style="252" customWidth="1"/>
    <col min="529" max="529" width="25" style="252" customWidth="1"/>
    <col min="530" max="530" width="13.625" style="252" customWidth="1"/>
    <col min="531" max="544" width="4.875" style="252" customWidth="1"/>
    <col min="545" max="779" width="9" style="252"/>
    <col min="780" max="780" width="4.25" style="252" customWidth="1"/>
    <col min="781" max="781" width="25" style="252" customWidth="1"/>
    <col min="782" max="782" width="41.625" style="252" customWidth="1"/>
    <col min="783" max="783" width="19.625" style="252" customWidth="1"/>
    <col min="784" max="784" width="33.875" style="252" customWidth="1"/>
    <col min="785" max="785" width="25" style="252" customWidth="1"/>
    <col min="786" max="786" width="13.625" style="252" customWidth="1"/>
    <col min="787" max="800" width="4.875" style="252" customWidth="1"/>
    <col min="801" max="1035" width="9" style="252"/>
    <col min="1036" max="1036" width="4.25" style="252" customWidth="1"/>
    <col min="1037" max="1037" width="25" style="252" customWidth="1"/>
    <col min="1038" max="1038" width="41.625" style="252" customWidth="1"/>
    <col min="1039" max="1039" width="19.625" style="252" customWidth="1"/>
    <col min="1040" max="1040" width="33.875" style="252" customWidth="1"/>
    <col min="1041" max="1041" width="25" style="252" customWidth="1"/>
    <col min="1042" max="1042" width="13.625" style="252" customWidth="1"/>
    <col min="1043" max="1056" width="4.875" style="252" customWidth="1"/>
    <col min="1057" max="1291" width="9" style="252"/>
    <col min="1292" max="1292" width="4.25" style="252" customWidth="1"/>
    <col min="1293" max="1293" width="25" style="252" customWidth="1"/>
    <col min="1294" max="1294" width="41.625" style="252" customWidth="1"/>
    <col min="1295" max="1295" width="19.625" style="252" customWidth="1"/>
    <col min="1296" max="1296" width="33.875" style="252" customWidth="1"/>
    <col min="1297" max="1297" width="25" style="252" customWidth="1"/>
    <col min="1298" max="1298" width="13.625" style="252" customWidth="1"/>
    <col min="1299" max="1312" width="4.875" style="252" customWidth="1"/>
    <col min="1313" max="1547" width="9" style="252"/>
    <col min="1548" max="1548" width="4.25" style="252" customWidth="1"/>
    <col min="1549" max="1549" width="25" style="252" customWidth="1"/>
    <col min="1550" max="1550" width="41.625" style="252" customWidth="1"/>
    <col min="1551" max="1551" width="19.625" style="252" customWidth="1"/>
    <col min="1552" max="1552" width="33.875" style="252" customWidth="1"/>
    <col min="1553" max="1553" width="25" style="252" customWidth="1"/>
    <col min="1554" max="1554" width="13.625" style="252" customWidth="1"/>
    <col min="1555" max="1568" width="4.875" style="252" customWidth="1"/>
    <col min="1569" max="1803" width="9" style="252"/>
    <col min="1804" max="1804" width="4.25" style="252" customWidth="1"/>
    <col min="1805" max="1805" width="25" style="252" customWidth="1"/>
    <col min="1806" max="1806" width="41.625" style="252" customWidth="1"/>
    <col min="1807" max="1807" width="19.625" style="252" customWidth="1"/>
    <col min="1808" max="1808" width="33.875" style="252" customWidth="1"/>
    <col min="1809" max="1809" width="25" style="252" customWidth="1"/>
    <col min="1810" max="1810" width="13.625" style="252" customWidth="1"/>
    <col min="1811" max="1824" width="4.875" style="252" customWidth="1"/>
    <col min="1825" max="2059" width="9" style="252"/>
    <col min="2060" max="2060" width="4.25" style="252" customWidth="1"/>
    <col min="2061" max="2061" width="25" style="252" customWidth="1"/>
    <col min="2062" max="2062" width="41.625" style="252" customWidth="1"/>
    <col min="2063" max="2063" width="19.625" style="252" customWidth="1"/>
    <col min="2064" max="2064" width="33.875" style="252" customWidth="1"/>
    <col min="2065" max="2065" width="25" style="252" customWidth="1"/>
    <col min="2066" max="2066" width="13.625" style="252" customWidth="1"/>
    <col min="2067" max="2080" width="4.875" style="252" customWidth="1"/>
    <col min="2081" max="2315" width="9" style="252"/>
    <col min="2316" max="2316" width="4.25" style="252" customWidth="1"/>
    <col min="2317" max="2317" width="25" style="252" customWidth="1"/>
    <col min="2318" max="2318" width="41.625" style="252" customWidth="1"/>
    <col min="2319" max="2319" width="19.625" style="252" customWidth="1"/>
    <col min="2320" max="2320" width="33.875" style="252" customWidth="1"/>
    <col min="2321" max="2321" width="25" style="252" customWidth="1"/>
    <col min="2322" max="2322" width="13.625" style="252" customWidth="1"/>
    <col min="2323" max="2336" width="4.875" style="252" customWidth="1"/>
    <col min="2337" max="2571" width="9" style="252"/>
    <col min="2572" max="2572" width="4.25" style="252" customWidth="1"/>
    <col min="2573" max="2573" width="25" style="252" customWidth="1"/>
    <col min="2574" max="2574" width="41.625" style="252" customWidth="1"/>
    <col min="2575" max="2575" width="19.625" style="252" customWidth="1"/>
    <col min="2576" max="2576" width="33.875" style="252" customWidth="1"/>
    <col min="2577" max="2577" width="25" style="252" customWidth="1"/>
    <col min="2578" max="2578" width="13.625" style="252" customWidth="1"/>
    <col min="2579" max="2592" width="4.875" style="252" customWidth="1"/>
    <col min="2593" max="2827" width="9" style="252"/>
    <col min="2828" max="2828" width="4.25" style="252" customWidth="1"/>
    <col min="2829" max="2829" width="25" style="252" customWidth="1"/>
    <col min="2830" max="2830" width="41.625" style="252" customWidth="1"/>
    <col min="2831" max="2831" width="19.625" style="252" customWidth="1"/>
    <col min="2832" max="2832" width="33.875" style="252" customWidth="1"/>
    <col min="2833" max="2833" width="25" style="252" customWidth="1"/>
    <col min="2834" max="2834" width="13.625" style="252" customWidth="1"/>
    <col min="2835" max="2848" width="4.875" style="252" customWidth="1"/>
    <col min="2849" max="3083" width="9" style="252"/>
    <col min="3084" max="3084" width="4.25" style="252" customWidth="1"/>
    <col min="3085" max="3085" width="25" style="252" customWidth="1"/>
    <col min="3086" max="3086" width="41.625" style="252" customWidth="1"/>
    <col min="3087" max="3087" width="19.625" style="252" customWidth="1"/>
    <col min="3088" max="3088" width="33.875" style="252" customWidth="1"/>
    <col min="3089" max="3089" width="25" style="252" customWidth="1"/>
    <col min="3090" max="3090" width="13.625" style="252" customWidth="1"/>
    <col min="3091" max="3104" width="4.875" style="252" customWidth="1"/>
    <col min="3105" max="3339" width="9" style="252"/>
    <col min="3340" max="3340" width="4.25" style="252" customWidth="1"/>
    <col min="3341" max="3341" width="25" style="252" customWidth="1"/>
    <col min="3342" max="3342" width="41.625" style="252" customWidth="1"/>
    <col min="3343" max="3343" width="19.625" style="252" customWidth="1"/>
    <col min="3344" max="3344" width="33.875" style="252" customWidth="1"/>
    <col min="3345" max="3345" width="25" style="252" customWidth="1"/>
    <col min="3346" max="3346" width="13.625" style="252" customWidth="1"/>
    <col min="3347" max="3360" width="4.875" style="252" customWidth="1"/>
    <col min="3361" max="3595" width="9" style="252"/>
    <col min="3596" max="3596" width="4.25" style="252" customWidth="1"/>
    <col min="3597" max="3597" width="25" style="252" customWidth="1"/>
    <col min="3598" max="3598" width="41.625" style="252" customWidth="1"/>
    <col min="3599" max="3599" width="19.625" style="252" customWidth="1"/>
    <col min="3600" max="3600" width="33.875" style="252" customWidth="1"/>
    <col min="3601" max="3601" width="25" style="252" customWidth="1"/>
    <col min="3602" max="3602" width="13.625" style="252" customWidth="1"/>
    <col min="3603" max="3616" width="4.875" style="252" customWidth="1"/>
    <col min="3617" max="3851" width="9" style="252"/>
    <col min="3852" max="3852" width="4.25" style="252" customWidth="1"/>
    <col min="3853" max="3853" width="25" style="252" customWidth="1"/>
    <col min="3854" max="3854" width="41.625" style="252" customWidth="1"/>
    <col min="3855" max="3855" width="19.625" style="252" customWidth="1"/>
    <col min="3856" max="3856" width="33.875" style="252" customWidth="1"/>
    <col min="3857" max="3857" width="25" style="252" customWidth="1"/>
    <col min="3858" max="3858" width="13.625" style="252" customWidth="1"/>
    <col min="3859" max="3872" width="4.875" style="252" customWidth="1"/>
    <col min="3873" max="4107" width="9" style="252"/>
    <col min="4108" max="4108" width="4.25" style="252" customWidth="1"/>
    <col min="4109" max="4109" width="25" style="252" customWidth="1"/>
    <col min="4110" max="4110" width="41.625" style="252" customWidth="1"/>
    <col min="4111" max="4111" width="19.625" style="252" customWidth="1"/>
    <col min="4112" max="4112" width="33.875" style="252" customWidth="1"/>
    <col min="4113" max="4113" width="25" style="252" customWidth="1"/>
    <col min="4114" max="4114" width="13.625" style="252" customWidth="1"/>
    <col min="4115" max="4128" width="4.875" style="252" customWidth="1"/>
    <col min="4129" max="4363" width="9" style="252"/>
    <col min="4364" max="4364" width="4.25" style="252" customWidth="1"/>
    <col min="4365" max="4365" width="25" style="252" customWidth="1"/>
    <col min="4366" max="4366" width="41.625" style="252" customWidth="1"/>
    <col min="4367" max="4367" width="19.625" style="252" customWidth="1"/>
    <col min="4368" max="4368" width="33.875" style="252" customWidth="1"/>
    <col min="4369" max="4369" width="25" style="252" customWidth="1"/>
    <col min="4370" max="4370" width="13.625" style="252" customWidth="1"/>
    <col min="4371" max="4384" width="4.875" style="252" customWidth="1"/>
    <col min="4385" max="4619" width="9" style="252"/>
    <col min="4620" max="4620" width="4.25" style="252" customWidth="1"/>
    <col min="4621" max="4621" width="25" style="252" customWidth="1"/>
    <col min="4622" max="4622" width="41.625" style="252" customWidth="1"/>
    <col min="4623" max="4623" width="19.625" style="252" customWidth="1"/>
    <col min="4624" max="4624" width="33.875" style="252" customWidth="1"/>
    <col min="4625" max="4625" width="25" style="252" customWidth="1"/>
    <col min="4626" max="4626" width="13.625" style="252" customWidth="1"/>
    <col min="4627" max="4640" width="4.875" style="252" customWidth="1"/>
    <col min="4641" max="4875" width="9" style="252"/>
    <col min="4876" max="4876" width="4.25" style="252" customWidth="1"/>
    <col min="4877" max="4877" width="25" style="252" customWidth="1"/>
    <col min="4878" max="4878" width="41.625" style="252" customWidth="1"/>
    <col min="4879" max="4879" width="19.625" style="252" customWidth="1"/>
    <col min="4880" max="4880" width="33.875" style="252" customWidth="1"/>
    <col min="4881" max="4881" width="25" style="252" customWidth="1"/>
    <col min="4882" max="4882" width="13.625" style="252" customWidth="1"/>
    <col min="4883" max="4896" width="4.875" style="252" customWidth="1"/>
    <col min="4897" max="5131" width="9" style="252"/>
    <col min="5132" max="5132" width="4.25" style="252" customWidth="1"/>
    <col min="5133" max="5133" width="25" style="252" customWidth="1"/>
    <col min="5134" max="5134" width="41.625" style="252" customWidth="1"/>
    <col min="5135" max="5135" width="19.625" style="252" customWidth="1"/>
    <col min="5136" max="5136" width="33.875" style="252" customWidth="1"/>
    <col min="5137" max="5137" width="25" style="252" customWidth="1"/>
    <col min="5138" max="5138" width="13.625" style="252" customWidth="1"/>
    <col min="5139" max="5152" width="4.875" style="252" customWidth="1"/>
    <col min="5153" max="5387" width="9" style="252"/>
    <col min="5388" max="5388" width="4.25" style="252" customWidth="1"/>
    <col min="5389" max="5389" width="25" style="252" customWidth="1"/>
    <col min="5390" max="5390" width="41.625" style="252" customWidth="1"/>
    <col min="5391" max="5391" width="19.625" style="252" customWidth="1"/>
    <col min="5392" max="5392" width="33.875" style="252" customWidth="1"/>
    <col min="5393" max="5393" width="25" style="252" customWidth="1"/>
    <col min="5394" max="5394" width="13.625" style="252" customWidth="1"/>
    <col min="5395" max="5408" width="4.875" style="252" customWidth="1"/>
    <col min="5409" max="5643" width="9" style="252"/>
    <col min="5644" max="5644" width="4.25" style="252" customWidth="1"/>
    <col min="5645" max="5645" width="25" style="252" customWidth="1"/>
    <col min="5646" max="5646" width="41.625" style="252" customWidth="1"/>
    <col min="5647" max="5647" width="19.625" style="252" customWidth="1"/>
    <col min="5648" max="5648" width="33.875" style="252" customWidth="1"/>
    <col min="5649" max="5649" width="25" style="252" customWidth="1"/>
    <col min="5650" max="5650" width="13.625" style="252" customWidth="1"/>
    <col min="5651" max="5664" width="4.875" style="252" customWidth="1"/>
    <col min="5665" max="5899" width="9" style="252"/>
    <col min="5900" max="5900" width="4.25" style="252" customWidth="1"/>
    <col min="5901" max="5901" width="25" style="252" customWidth="1"/>
    <col min="5902" max="5902" width="41.625" style="252" customWidth="1"/>
    <col min="5903" max="5903" width="19.625" style="252" customWidth="1"/>
    <col min="5904" max="5904" width="33.875" style="252" customWidth="1"/>
    <col min="5905" max="5905" width="25" style="252" customWidth="1"/>
    <col min="5906" max="5906" width="13.625" style="252" customWidth="1"/>
    <col min="5907" max="5920" width="4.875" style="252" customWidth="1"/>
    <col min="5921" max="6155" width="9" style="252"/>
    <col min="6156" max="6156" width="4.25" style="252" customWidth="1"/>
    <col min="6157" max="6157" width="25" style="252" customWidth="1"/>
    <col min="6158" max="6158" width="41.625" style="252" customWidth="1"/>
    <col min="6159" max="6159" width="19.625" style="252" customWidth="1"/>
    <col min="6160" max="6160" width="33.875" style="252" customWidth="1"/>
    <col min="6161" max="6161" width="25" style="252" customWidth="1"/>
    <col min="6162" max="6162" width="13.625" style="252" customWidth="1"/>
    <col min="6163" max="6176" width="4.875" style="252" customWidth="1"/>
    <col min="6177" max="6411" width="9" style="252"/>
    <col min="6412" max="6412" width="4.25" style="252" customWidth="1"/>
    <col min="6413" max="6413" width="25" style="252" customWidth="1"/>
    <col min="6414" max="6414" width="41.625" style="252" customWidth="1"/>
    <col min="6415" max="6415" width="19.625" style="252" customWidth="1"/>
    <col min="6416" max="6416" width="33.875" style="252" customWidth="1"/>
    <col min="6417" max="6417" width="25" style="252" customWidth="1"/>
    <col min="6418" max="6418" width="13.625" style="252" customWidth="1"/>
    <col min="6419" max="6432" width="4.875" style="252" customWidth="1"/>
    <col min="6433" max="6667" width="9" style="252"/>
    <col min="6668" max="6668" width="4.25" style="252" customWidth="1"/>
    <col min="6669" max="6669" width="25" style="252" customWidth="1"/>
    <col min="6670" max="6670" width="41.625" style="252" customWidth="1"/>
    <col min="6671" max="6671" width="19.625" style="252" customWidth="1"/>
    <col min="6672" max="6672" width="33.875" style="252" customWidth="1"/>
    <col min="6673" max="6673" width="25" style="252" customWidth="1"/>
    <col min="6674" max="6674" width="13.625" style="252" customWidth="1"/>
    <col min="6675" max="6688" width="4.875" style="252" customWidth="1"/>
    <col min="6689" max="6923" width="9" style="252"/>
    <col min="6924" max="6924" width="4.25" style="252" customWidth="1"/>
    <col min="6925" max="6925" width="25" style="252" customWidth="1"/>
    <col min="6926" max="6926" width="41.625" style="252" customWidth="1"/>
    <col min="6927" max="6927" width="19.625" style="252" customWidth="1"/>
    <col min="6928" max="6928" width="33.875" style="252" customWidth="1"/>
    <col min="6929" max="6929" width="25" style="252" customWidth="1"/>
    <col min="6930" max="6930" width="13.625" style="252" customWidth="1"/>
    <col min="6931" max="6944" width="4.875" style="252" customWidth="1"/>
    <col min="6945" max="7179" width="9" style="252"/>
    <col min="7180" max="7180" width="4.25" style="252" customWidth="1"/>
    <col min="7181" max="7181" width="25" style="252" customWidth="1"/>
    <col min="7182" max="7182" width="41.625" style="252" customWidth="1"/>
    <col min="7183" max="7183" width="19.625" style="252" customWidth="1"/>
    <col min="7184" max="7184" width="33.875" style="252" customWidth="1"/>
    <col min="7185" max="7185" width="25" style="252" customWidth="1"/>
    <col min="7186" max="7186" width="13.625" style="252" customWidth="1"/>
    <col min="7187" max="7200" width="4.875" style="252" customWidth="1"/>
    <col min="7201" max="7435" width="9" style="252"/>
    <col min="7436" max="7436" width="4.25" style="252" customWidth="1"/>
    <col min="7437" max="7437" width="25" style="252" customWidth="1"/>
    <col min="7438" max="7438" width="41.625" style="252" customWidth="1"/>
    <col min="7439" max="7439" width="19.625" style="252" customWidth="1"/>
    <col min="7440" max="7440" width="33.875" style="252" customWidth="1"/>
    <col min="7441" max="7441" width="25" style="252" customWidth="1"/>
    <col min="7442" max="7442" width="13.625" style="252" customWidth="1"/>
    <col min="7443" max="7456" width="4.875" style="252" customWidth="1"/>
    <col min="7457" max="7691" width="9" style="252"/>
    <col min="7692" max="7692" width="4.25" style="252" customWidth="1"/>
    <col min="7693" max="7693" width="25" style="252" customWidth="1"/>
    <col min="7694" max="7694" width="41.625" style="252" customWidth="1"/>
    <col min="7695" max="7695" width="19.625" style="252" customWidth="1"/>
    <col min="7696" max="7696" width="33.875" style="252" customWidth="1"/>
    <col min="7697" max="7697" width="25" style="252" customWidth="1"/>
    <col min="7698" max="7698" width="13.625" style="252" customWidth="1"/>
    <col min="7699" max="7712" width="4.875" style="252" customWidth="1"/>
    <col min="7713" max="7947" width="9" style="252"/>
    <col min="7948" max="7948" width="4.25" style="252" customWidth="1"/>
    <col min="7949" max="7949" width="25" style="252" customWidth="1"/>
    <col min="7950" max="7950" width="41.625" style="252" customWidth="1"/>
    <col min="7951" max="7951" width="19.625" style="252" customWidth="1"/>
    <col min="7952" max="7952" width="33.875" style="252" customWidth="1"/>
    <col min="7953" max="7953" width="25" style="252" customWidth="1"/>
    <col min="7954" max="7954" width="13.625" style="252" customWidth="1"/>
    <col min="7955" max="7968" width="4.875" style="252" customWidth="1"/>
    <col min="7969" max="8203" width="9" style="252"/>
    <col min="8204" max="8204" width="4.25" style="252" customWidth="1"/>
    <col min="8205" max="8205" width="25" style="252" customWidth="1"/>
    <col min="8206" max="8206" width="41.625" style="252" customWidth="1"/>
    <col min="8207" max="8207" width="19.625" style="252" customWidth="1"/>
    <col min="8208" max="8208" width="33.875" style="252" customWidth="1"/>
    <col min="8209" max="8209" width="25" style="252" customWidth="1"/>
    <col min="8210" max="8210" width="13.625" style="252" customWidth="1"/>
    <col min="8211" max="8224" width="4.875" style="252" customWidth="1"/>
    <col min="8225" max="8459" width="9" style="252"/>
    <col min="8460" max="8460" width="4.25" style="252" customWidth="1"/>
    <col min="8461" max="8461" width="25" style="252" customWidth="1"/>
    <col min="8462" max="8462" width="41.625" style="252" customWidth="1"/>
    <col min="8463" max="8463" width="19.625" style="252" customWidth="1"/>
    <col min="8464" max="8464" width="33.875" style="252" customWidth="1"/>
    <col min="8465" max="8465" width="25" style="252" customWidth="1"/>
    <col min="8466" max="8466" width="13.625" style="252" customWidth="1"/>
    <col min="8467" max="8480" width="4.875" style="252" customWidth="1"/>
    <col min="8481" max="8715" width="9" style="252"/>
    <col min="8716" max="8716" width="4.25" style="252" customWidth="1"/>
    <col min="8717" max="8717" width="25" style="252" customWidth="1"/>
    <col min="8718" max="8718" width="41.625" style="252" customWidth="1"/>
    <col min="8719" max="8719" width="19.625" style="252" customWidth="1"/>
    <col min="8720" max="8720" width="33.875" style="252" customWidth="1"/>
    <col min="8721" max="8721" width="25" style="252" customWidth="1"/>
    <col min="8722" max="8722" width="13.625" style="252" customWidth="1"/>
    <col min="8723" max="8736" width="4.875" style="252" customWidth="1"/>
    <col min="8737" max="8971" width="9" style="252"/>
    <col min="8972" max="8972" width="4.25" style="252" customWidth="1"/>
    <col min="8973" max="8973" width="25" style="252" customWidth="1"/>
    <col min="8974" max="8974" width="41.625" style="252" customWidth="1"/>
    <col min="8975" max="8975" width="19.625" style="252" customWidth="1"/>
    <col min="8976" max="8976" width="33.875" style="252" customWidth="1"/>
    <col min="8977" max="8977" width="25" style="252" customWidth="1"/>
    <col min="8978" max="8978" width="13.625" style="252" customWidth="1"/>
    <col min="8979" max="8992" width="4.875" style="252" customWidth="1"/>
    <col min="8993" max="9227" width="9" style="252"/>
    <col min="9228" max="9228" width="4.25" style="252" customWidth="1"/>
    <col min="9229" max="9229" width="25" style="252" customWidth="1"/>
    <col min="9230" max="9230" width="41.625" style="252" customWidth="1"/>
    <col min="9231" max="9231" width="19.625" style="252" customWidth="1"/>
    <col min="9232" max="9232" width="33.875" style="252" customWidth="1"/>
    <col min="9233" max="9233" width="25" style="252" customWidth="1"/>
    <col min="9234" max="9234" width="13.625" style="252" customWidth="1"/>
    <col min="9235" max="9248" width="4.875" style="252" customWidth="1"/>
    <col min="9249" max="9483" width="9" style="252"/>
    <col min="9484" max="9484" width="4.25" style="252" customWidth="1"/>
    <col min="9485" max="9485" width="25" style="252" customWidth="1"/>
    <col min="9486" max="9486" width="41.625" style="252" customWidth="1"/>
    <col min="9487" max="9487" width="19.625" style="252" customWidth="1"/>
    <col min="9488" max="9488" width="33.875" style="252" customWidth="1"/>
    <col min="9489" max="9489" width="25" style="252" customWidth="1"/>
    <col min="9490" max="9490" width="13.625" style="252" customWidth="1"/>
    <col min="9491" max="9504" width="4.875" style="252" customWidth="1"/>
    <col min="9505" max="9739" width="9" style="252"/>
    <col min="9740" max="9740" width="4.25" style="252" customWidth="1"/>
    <col min="9741" max="9741" width="25" style="252" customWidth="1"/>
    <col min="9742" max="9742" width="41.625" style="252" customWidth="1"/>
    <col min="9743" max="9743" width="19.625" style="252" customWidth="1"/>
    <col min="9744" max="9744" width="33.875" style="252" customWidth="1"/>
    <col min="9745" max="9745" width="25" style="252" customWidth="1"/>
    <col min="9746" max="9746" width="13.625" style="252" customWidth="1"/>
    <col min="9747" max="9760" width="4.875" style="252" customWidth="1"/>
    <col min="9761" max="9995" width="9" style="252"/>
    <col min="9996" max="9996" width="4.25" style="252" customWidth="1"/>
    <col min="9997" max="9997" width="25" style="252" customWidth="1"/>
    <col min="9998" max="9998" width="41.625" style="252" customWidth="1"/>
    <col min="9999" max="9999" width="19.625" style="252" customWidth="1"/>
    <col min="10000" max="10000" width="33.875" style="252" customWidth="1"/>
    <col min="10001" max="10001" width="25" style="252" customWidth="1"/>
    <col min="10002" max="10002" width="13.625" style="252" customWidth="1"/>
    <col min="10003" max="10016" width="4.875" style="252" customWidth="1"/>
    <col min="10017" max="10251" width="9" style="252"/>
    <col min="10252" max="10252" width="4.25" style="252" customWidth="1"/>
    <col min="10253" max="10253" width="25" style="252" customWidth="1"/>
    <col min="10254" max="10254" width="41.625" style="252" customWidth="1"/>
    <col min="10255" max="10255" width="19.625" style="252" customWidth="1"/>
    <col min="10256" max="10256" width="33.875" style="252" customWidth="1"/>
    <col min="10257" max="10257" width="25" style="252" customWidth="1"/>
    <col min="10258" max="10258" width="13.625" style="252" customWidth="1"/>
    <col min="10259" max="10272" width="4.875" style="252" customWidth="1"/>
    <col min="10273" max="10507" width="9" style="252"/>
    <col min="10508" max="10508" width="4.25" style="252" customWidth="1"/>
    <col min="10509" max="10509" width="25" style="252" customWidth="1"/>
    <col min="10510" max="10510" width="41.625" style="252" customWidth="1"/>
    <col min="10511" max="10511" width="19.625" style="252" customWidth="1"/>
    <col min="10512" max="10512" width="33.875" style="252" customWidth="1"/>
    <col min="10513" max="10513" width="25" style="252" customWidth="1"/>
    <col min="10514" max="10514" width="13.625" style="252" customWidth="1"/>
    <col min="10515" max="10528" width="4.875" style="252" customWidth="1"/>
    <col min="10529" max="10763" width="9" style="252"/>
    <col min="10764" max="10764" width="4.25" style="252" customWidth="1"/>
    <col min="10765" max="10765" width="25" style="252" customWidth="1"/>
    <col min="10766" max="10766" width="41.625" style="252" customWidth="1"/>
    <col min="10767" max="10767" width="19.625" style="252" customWidth="1"/>
    <col min="10768" max="10768" width="33.875" style="252" customWidth="1"/>
    <col min="10769" max="10769" width="25" style="252" customWidth="1"/>
    <col min="10770" max="10770" width="13.625" style="252" customWidth="1"/>
    <col min="10771" max="10784" width="4.875" style="252" customWidth="1"/>
    <col min="10785" max="11019" width="9" style="252"/>
    <col min="11020" max="11020" width="4.25" style="252" customWidth="1"/>
    <col min="11021" max="11021" width="25" style="252" customWidth="1"/>
    <col min="11022" max="11022" width="41.625" style="252" customWidth="1"/>
    <col min="11023" max="11023" width="19.625" style="252" customWidth="1"/>
    <col min="11024" max="11024" width="33.875" style="252" customWidth="1"/>
    <col min="11025" max="11025" width="25" style="252" customWidth="1"/>
    <col min="11026" max="11026" width="13.625" style="252" customWidth="1"/>
    <col min="11027" max="11040" width="4.875" style="252" customWidth="1"/>
    <col min="11041" max="11275" width="9" style="252"/>
    <col min="11276" max="11276" width="4.25" style="252" customWidth="1"/>
    <col min="11277" max="11277" width="25" style="252" customWidth="1"/>
    <col min="11278" max="11278" width="41.625" style="252" customWidth="1"/>
    <col min="11279" max="11279" width="19.625" style="252" customWidth="1"/>
    <col min="11280" max="11280" width="33.875" style="252" customWidth="1"/>
    <col min="11281" max="11281" width="25" style="252" customWidth="1"/>
    <col min="11282" max="11282" width="13.625" style="252" customWidth="1"/>
    <col min="11283" max="11296" width="4.875" style="252" customWidth="1"/>
    <col min="11297" max="11531" width="9" style="252"/>
    <col min="11532" max="11532" width="4.25" style="252" customWidth="1"/>
    <col min="11533" max="11533" width="25" style="252" customWidth="1"/>
    <col min="11534" max="11534" width="41.625" style="252" customWidth="1"/>
    <col min="11535" max="11535" width="19.625" style="252" customWidth="1"/>
    <col min="11536" max="11536" width="33.875" style="252" customWidth="1"/>
    <col min="11537" max="11537" width="25" style="252" customWidth="1"/>
    <col min="11538" max="11538" width="13.625" style="252" customWidth="1"/>
    <col min="11539" max="11552" width="4.875" style="252" customWidth="1"/>
    <col min="11553" max="11787" width="9" style="252"/>
    <col min="11788" max="11788" width="4.25" style="252" customWidth="1"/>
    <col min="11789" max="11789" width="25" style="252" customWidth="1"/>
    <col min="11790" max="11790" width="41.625" style="252" customWidth="1"/>
    <col min="11791" max="11791" width="19.625" style="252" customWidth="1"/>
    <col min="11792" max="11792" width="33.875" style="252" customWidth="1"/>
    <col min="11793" max="11793" width="25" style="252" customWidth="1"/>
    <col min="11794" max="11794" width="13.625" style="252" customWidth="1"/>
    <col min="11795" max="11808" width="4.875" style="252" customWidth="1"/>
    <col min="11809" max="12043" width="9" style="252"/>
    <col min="12044" max="12044" width="4.25" style="252" customWidth="1"/>
    <col min="12045" max="12045" width="25" style="252" customWidth="1"/>
    <col min="12046" max="12046" width="41.625" style="252" customWidth="1"/>
    <col min="12047" max="12047" width="19.625" style="252" customWidth="1"/>
    <col min="12048" max="12048" width="33.875" style="252" customWidth="1"/>
    <col min="12049" max="12049" width="25" style="252" customWidth="1"/>
    <col min="12050" max="12050" width="13.625" style="252" customWidth="1"/>
    <col min="12051" max="12064" width="4.875" style="252" customWidth="1"/>
    <col min="12065" max="12299" width="9" style="252"/>
    <col min="12300" max="12300" width="4.25" style="252" customWidth="1"/>
    <col min="12301" max="12301" width="25" style="252" customWidth="1"/>
    <col min="12302" max="12302" width="41.625" style="252" customWidth="1"/>
    <col min="12303" max="12303" width="19.625" style="252" customWidth="1"/>
    <col min="12304" max="12304" width="33.875" style="252" customWidth="1"/>
    <col min="12305" max="12305" width="25" style="252" customWidth="1"/>
    <col min="12306" max="12306" width="13.625" style="252" customWidth="1"/>
    <col min="12307" max="12320" width="4.875" style="252" customWidth="1"/>
    <col min="12321" max="12555" width="9" style="252"/>
    <col min="12556" max="12556" width="4.25" style="252" customWidth="1"/>
    <col min="12557" max="12557" width="25" style="252" customWidth="1"/>
    <col min="12558" max="12558" width="41.625" style="252" customWidth="1"/>
    <col min="12559" max="12559" width="19.625" style="252" customWidth="1"/>
    <col min="12560" max="12560" width="33.875" style="252" customWidth="1"/>
    <col min="12561" max="12561" width="25" style="252" customWidth="1"/>
    <col min="12562" max="12562" width="13.625" style="252" customWidth="1"/>
    <col min="12563" max="12576" width="4.875" style="252" customWidth="1"/>
    <col min="12577" max="12811" width="9" style="252"/>
    <col min="12812" max="12812" width="4.25" style="252" customWidth="1"/>
    <col min="12813" max="12813" width="25" style="252" customWidth="1"/>
    <col min="12814" max="12814" width="41.625" style="252" customWidth="1"/>
    <col min="12815" max="12815" width="19.625" style="252" customWidth="1"/>
    <col min="12816" max="12816" width="33.875" style="252" customWidth="1"/>
    <col min="12817" max="12817" width="25" style="252" customWidth="1"/>
    <col min="12818" max="12818" width="13.625" style="252" customWidth="1"/>
    <col min="12819" max="12832" width="4.875" style="252" customWidth="1"/>
    <col min="12833" max="13067" width="9" style="252"/>
    <col min="13068" max="13068" width="4.25" style="252" customWidth="1"/>
    <col min="13069" max="13069" width="25" style="252" customWidth="1"/>
    <col min="13070" max="13070" width="41.625" style="252" customWidth="1"/>
    <col min="13071" max="13071" width="19.625" style="252" customWidth="1"/>
    <col min="13072" max="13072" width="33.875" style="252" customWidth="1"/>
    <col min="13073" max="13073" width="25" style="252" customWidth="1"/>
    <col min="13074" max="13074" width="13.625" style="252" customWidth="1"/>
    <col min="13075" max="13088" width="4.875" style="252" customWidth="1"/>
    <col min="13089" max="13323" width="9" style="252"/>
    <col min="13324" max="13324" width="4.25" style="252" customWidth="1"/>
    <col min="13325" max="13325" width="25" style="252" customWidth="1"/>
    <col min="13326" max="13326" width="41.625" style="252" customWidth="1"/>
    <col min="13327" max="13327" width="19.625" style="252" customWidth="1"/>
    <col min="13328" max="13328" width="33.875" style="252" customWidth="1"/>
    <col min="13329" max="13329" width="25" style="252" customWidth="1"/>
    <col min="13330" max="13330" width="13.625" style="252" customWidth="1"/>
    <col min="13331" max="13344" width="4.875" style="252" customWidth="1"/>
    <col min="13345" max="13579" width="9" style="252"/>
    <col min="13580" max="13580" width="4.25" style="252" customWidth="1"/>
    <col min="13581" max="13581" width="25" style="252" customWidth="1"/>
    <col min="13582" max="13582" width="41.625" style="252" customWidth="1"/>
    <col min="13583" max="13583" width="19.625" style="252" customWidth="1"/>
    <col min="13584" max="13584" width="33.875" style="252" customWidth="1"/>
    <col min="13585" max="13585" width="25" style="252" customWidth="1"/>
    <col min="13586" max="13586" width="13.625" style="252" customWidth="1"/>
    <col min="13587" max="13600" width="4.875" style="252" customWidth="1"/>
    <col min="13601" max="13835" width="9" style="252"/>
    <col min="13836" max="13836" width="4.25" style="252" customWidth="1"/>
    <col min="13837" max="13837" width="25" style="252" customWidth="1"/>
    <col min="13838" max="13838" width="41.625" style="252" customWidth="1"/>
    <col min="13839" max="13839" width="19.625" style="252" customWidth="1"/>
    <col min="13840" max="13840" width="33.875" style="252" customWidth="1"/>
    <col min="13841" max="13841" width="25" style="252" customWidth="1"/>
    <col min="13842" max="13842" width="13.625" style="252" customWidth="1"/>
    <col min="13843" max="13856" width="4.875" style="252" customWidth="1"/>
    <col min="13857" max="14091" width="9" style="252"/>
    <col min="14092" max="14092" width="4.25" style="252" customWidth="1"/>
    <col min="14093" max="14093" width="25" style="252" customWidth="1"/>
    <col min="14094" max="14094" width="41.625" style="252" customWidth="1"/>
    <col min="14095" max="14095" width="19.625" style="252" customWidth="1"/>
    <col min="14096" max="14096" width="33.875" style="252" customWidth="1"/>
    <col min="14097" max="14097" width="25" style="252" customWidth="1"/>
    <col min="14098" max="14098" width="13.625" style="252" customWidth="1"/>
    <col min="14099" max="14112" width="4.875" style="252" customWidth="1"/>
    <col min="14113" max="14347" width="9" style="252"/>
    <col min="14348" max="14348" width="4.25" style="252" customWidth="1"/>
    <col min="14349" max="14349" width="25" style="252" customWidth="1"/>
    <col min="14350" max="14350" width="41.625" style="252" customWidth="1"/>
    <col min="14351" max="14351" width="19.625" style="252" customWidth="1"/>
    <col min="14352" max="14352" width="33.875" style="252" customWidth="1"/>
    <col min="14353" max="14353" width="25" style="252" customWidth="1"/>
    <col min="14354" max="14354" width="13.625" style="252" customWidth="1"/>
    <col min="14355" max="14368" width="4.875" style="252" customWidth="1"/>
    <col min="14369" max="14603" width="9" style="252"/>
    <col min="14604" max="14604" width="4.25" style="252" customWidth="1"/>
    <col min="14605" max="14605" width="25" style="252" customWidth="1"/>
    <col min="14606" max="14606" width="41.625" style="252" customWidth="1"/>
    <col min="14607" max="14607" width="19.625" style="252" customWidth="1"/>
    <col min="14608" max="14608" width="33.875" style="252" customWidth="1"/>
    <col min="14609" max="14609" width="25" style="252" customWidth="1"/>
    <col min="14610" max="14610" width="13.625" style="252" customWidth="1"/>
    <col min="14611" max="14624" width="4.875" style="252" customWidth="1"/>
    <col min="14625" max="14859" width="9" style="252"/>
    <col min="14860" max="14860" width="4.25" style="252" customWidth="1"/>
    <col min="14861" max="14861" width="25" style="252" customWidth="1"/>
    <col min="14862" max="14862" width="41.625" style="252" customWidth="1"/>
    <col min="14863" max="14863" width="19.625" style="252" customWidth="1"/>
    <col min="14864" max="14864" width="33.875" style="252" customWidth="1"/>
    <col min="14865" max="14865" width="25" style="252" customWidth="1"/>
    <col min="14866" max="14866" width="13.625" style="252" customWidth="1"/>
    <col min="14867" max="14880" width="4.875" style="252" customWidth="1"/>
    <col min="14881" max="15115" width="9" style="252"/>
    <col min="15116" max="15116" width="4.25" style="252" customWidth="1"/>
    <col min="15117" max="15117" width="25" style="252" customWidth="1"/>
    <col min="15118" max="15118" width="41.625" style="252" customWidth="1"/>
    <col min="15119" max="15119" width="19.625" style="252" customWidth="1"/>
    <col min="15120" max="15120" width="33.875" style="252" customWidth="1"/>
    <col min="15121" max="15121" width="25" style="252" customWidth="1"/>
    <col min="15122" max="15122" width="13.625" style="252" customWidth="1"/>
    <col min="15123" max="15136" width="4.875" style="252" customWidth="1"/>
    <col min="15137" max="15371" width="9" style="252"/>
    <col min="15372" max="15372" width="4.25" style="252" customWidth="1"/>
    <col min="15373" max="15373" width="25" style="252" customWidth="1"/>
    <col min="15374" max="15374" width="41.625" style="252" customWidth="1"/>
    <col min="15375" max="15375" width="19.625" style="252" customWidth="1"/>
    <col min="15376" max="15376" width="33.875" style="252" customWidth="1"/>
    <col min="15377" max="15377" width="25" style="252" customWidth="1"/>
    <col min="15378" max="15378" width="13.625" style="252" customWidth="1"/>
    <col min="15379" max="15392" width="4.875" style="252" customWidth="1"/>
    <col min="15393" max="15627" width="9" style="252"/>
    <col min="15628" max="15628" width="4.25" style="252" customWidth="1"/>
    <col min="15629" max="15629" width="25" style="252" customWidth="1"/>
    <col min="15630" max="15630" width="41.625" style="252" customWidth="1"/>
    <col min="15631" max="15631" width="19.625" style="252" customWidth="1"/>
    <col min="15632" max="15632" width="33.875" style="252" customWidth="1"/>
    <col min="15633" max="15633" width="25" style="252" customWidth="1"/>
    <col min="15634" max="15634" width="13.625" style="252" customWidth="1"/>
    <col min="15635" max="15648" width="4.875" style="252" customWidth="1"/>
    <col min="15649" max="15883" width="9" style="252"/>
    <col min="15884" max="15884" width="4.25" style="252" customWidth="1"/>
    <col min="15885" max="15885" width="25" style="252" customWidth="1"/>
    <col min="15886" max="15886" width="41.625" style="252" customWidth="1"/>
    <col min="15887" max="15887" width="19.625" style="252" customWidth="1"/>
    <col min="15888" max="15888" width="33.875" style="252" customWidth="1"/>
    <col min="15889" max="15889" width="25" style="252" customWidth="1"/>
    <col min="15890" max="15890" width="13.625" style="252" customWidth="1"/>
    <col min="15891" max="15904" width="4.875" style="252" customWidth="1"/>
    <col min="15905" max="16139" width="9" style="252"/>
    <col min="16140" max="16140" width="4.25" style="252" customWidth="1"/>
    <col min="16141" max="16141" width="25" style="252" customWidth="1"/>
    <col min="16142" max="16142" width="41.625" style="252" customWidth="1"/>
    <col min="16143" max="16143" width="19.625" style="252" customWidth="1"/>
    <col min="16144" max="16144" width="33.875" style="252" customWidth="1"/>
    <col min="16145" max="16145" width="25" style="252" customWidth="1"/>
    <col min="16146" max="16146" width="13.625" style="252" customWidth="1"/>
    <col min="16147" max="16160" width="4.875" style="252" customWidth="1"/>
    <col min="16161" max="16384" width="9" style="252"/>
  </cols>
  <sheetData>
    <row r="2" spans="1:32" ht="20.25" customHeight="1" x14ac:dyDescent="0.4">
      <c r="A2" s="250" t="s">
        <v>322</v>
      </c>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row>
    <row r="3" spans="1:32" ht="20.25" customHeight="1" x14ac:dyDescent="0.4">
      <c r="A3" s="687" t="s">
        <v>323</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row>
    <row r="4" spans="1:32" ht="20.25" customHeight="1" x14ac:dyDescent="0.4">
      <c r="A4" s="253"/>
      <c r="B4" s="253"/>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30" customHeight="1" x14ac:dyDescent="0.4">
      <c r="A5" s="253"/>
      <c r="B5" s="253"/>
      <c r="C5" s="251"/>
      <c r="D5" s="251"/>
      <c r="E5" s="251"/>
      <c r="F5" s="251"/>
      <c r="G5" s="251"/>
      <c r="H5" s="251"/>
      <c r="I5" s="251"/>
      <c r="J5" s="253"/>
      <c r="K5" s="253"/>
      <c r="L5" s="253"/>
      <c r="M5" s="253"/>
      <c r="N5" s="253"/>
      <c r="O5" s="253"/>
      <c r="P5" s="253"/>
      <c r="Q5" s="253"/>
      <c r="R5" s="253"/>
      <c r="S5" s="688" t="s">
        <v>324</v>
      </c>
      <c r="T5" s="689"/>
      <c r="U5" s="689"/>
      <c r="V5" s="690"/>
      <c r="W5" s="254"/>
      <c r="X5" s="255"/>
      <c r="Y5" s="255"/>
      <c r="Z5" s="255"/>
      <c r="AA5" s="255"/>
      <c r="AB5" s="255"/>
      <c r="AC5" s="255"/>
      <c r="AD5" s="255"/>
      <c r="AE5" s="255"/>
      <c r="AF5" s="256"/>
    </row>
    <row r="6" spans="1:32" ht="20.25" customHeight="1" x14ac:dyDescent="0.4">
      <c r="A6" s="253"/>
      <c r="B6" s="253"/>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row>
    <row r="7" spans="1:32" ht="17.25" customHeight="1" x14ac:dyDescent="0.4">
      <c r="A7" s="688" t="s">
        <v>325</v>
      </c>
      <c r="B7" s="689"/>
      <c r="C7" s="690"/>
      <c r="D7" s="688" t="s">
        <v>326</v>
      </c>
      <c r="E7" s="690"/>
      <c r="F7" s="688" t="s">
        <v>327</v>
      </c>
      <c r="G7" s="690"/>
      <c r="H7" s="688" t="s">
        <v>328</v>
      </c>
      <c r="I7" s="689"/>
      <c r="J7" s="689"/>
      <c r="K7" s="689"/>
      <c r="L7" s="689"/>
      <c r="M7" s="689"/>
      <c r="N7" s="689"/>
      <c r="O7" s="689"/>
      <c r="P7" s="689"/>
      <c r="Q7" s="689"/>
      <c r="R7" s="689"/>
      <c r="S7" s="689"/>
      <c r="T7" s="689"/>
      <c r="U7" s="689"/>
      <c r="V7" s="689"/>
      <c r="W7" s="689"/>
      <c r="X7" s="690"/>
      <c r="Y7" s="688" t="s">
        <v>329</v>
      </c>
      <c r="Z7" s="689"/>
      <c r="AA7" s="689"/>
      <c r="AB7" s="690"/>
      <c r="AC7" s="688" t="s">
        <v>330</v>
      </c>
      <c r="AD7" s="689"/>
      <c r="AE7" s="689"/>
      <c r="AF7" s="690"/>
    </row>
    <row r="8" spans="1:32" ht="18.75" customHeight="1" x14ac:dyDescent="0.4">
      <c r="A8" s="257"/>
      <c r="B8" s="258"/>
      <c r="C8" s="259"/>
      <c r="D8" s="260"/>
      <c r="E8" s="261"/>
      <c r="F8" s="262"/>
      <c r="G8" s="261"/>
      <c r="H8" s="263" t="s">
        <v>331</v>
      </c>
      <c r="I8" s="264" t="s">
        <v>298</v>
      </c>
      <c r="J8" s="265" t="s">
        <v>332</v>
      </c>
      <c r="K8" s="266"/>
      <c r="L8" s="264" t="s">
        <v>298</v>
      </c>
      <c r="M8" s="265" t="s">
        <v>333</v>
      </c>
      <c r="N8" s="265"/>
      <c r="O8" s="265"/>
      <c r="P8" s="265"/>
      <c r="Q8" s="265"/>
      <c r="R8" s="265"/>
      <c r="S8" s="265"/>
      <c r="T8" s="265"/>
      <c r="U8" s="265"/>
      <c r="V8" s="265"/>
      <c r="W8" s="265"/>
      <c r="X8" s="267"/>
      <c r="Y8" s="268" t="s">
        <v>298</v>
      </c>
      <c r="Z8" s="269" t="s">
        <v>334</v>
      </c>
      <c r="AA8" s="269"/>
      <c r="AB8" s="270"/>
      <c r="AC8" s="268" t="s">
        <v>298</v>
      </c>
      <c r="AD8" s="269" t="s">
        <v>334</v>
      </c>
      <c r="AE8" s="269"/>
      <c r="AF8" s="270"/>
    </row>
    <row r="9" spans="1:32" ht="18.75" customHeight="1" x14ac:dyDescent="0.4">
      <c r="A9" s="271"/>
      <c r="B9" s="272"/>
      <c r="C9" s="273"/>
      <c r="D9" s="274"/>
      <c r="E9" s="275"/>
      <c r="F9" s="276"/>
      <c r="G9" s="275"/>
      <c r="H9" s="691" t="s">
        <v>335</v>
      </c>
      <c r="I9" s="693" t="s">
        <v>298</v>
      </c>
      <c r="J9" s="695" t="s">
        <v>336</v>
      </c>
      <c r="K9" s="695"/>
      <c r="L9" s="695"/>
      <c r="M9" s="693" t="s">
        <v>298</v>
      </c>
      <c r="N9" s="695" t="s">
        <v>337</v>
      </c>
      <c r="O9" s="695"/>
      <c r="P9" s="695"/>
      <c r="Q9" s="277"/>
      <c r="R9" s="277"/>
      <c r="S9" s="277"/>
      <c r="T9" s="277"/>
      <c r="U9" s="277"/>
      <c r="V9" s="277"/>
      <c r="W9" s="277"/>
      <c r="X9" s="278"/>
      <c r="Y9" s="279" t="s">
        <v>298</v>
      </c>
      <c r="Z9" s="280" t="s">
        <v>338</v>
      </c>
      <c r="AA9" s="281"/>
      <c r="AB9" s="282"/>
      <c r="AC9" s="279" t="s">
        <v>298</v>
      </c>
      <c r="AD9" s="280" t="s">
        <v>338</v>
      </c>
      <c r="AE9" s="281"/>
      <c r="AF9" s="282"/>
    </row>
    <row r="10" spans="1:32" ht="18.75" customHeight="1" x14ac:dyDescent="0.4">
      <c r="A10" s="271"/>
      <c r="B10" s="272"/>
      <c r="C10" s="273"/>
      <c r="D10" s="274"/>
      <c r="E10" s="275"/>
      <c r="F10" s="276"/>
      <c r="G10" s="275"/>
      <c r="H10" s="692"/>
      <c r="I10" s="694"/>
      <c r="J10" s="696"/>
      <c r="K10" s="696"/>
      <c r="L10" s="696"/>
      <c r="M10" s="694"/>
      <c r="N10" s="696"/>
      <c r="O10" s="696"/>
      <c r="P10" s="696"/>
      <c r="Q10" s="283"/>
      <c r="R10" s="283"/>
      <c r="S10" s="283"/>
      <c r="T10" s="283"/>
      <c r="U10" s="283"/>
      <c r="V10" s="283"/>
      <c r="W10" s="283"/>
      <c r="X10" s="284"/>
      <c r="Y10" s="285"/>
      <c r="Z10" s="286"/>
      <c r="AA10" s="286"/>
      <c r="AB10" s="287"/>
      <c r="AC10" s="285"/>
      <c r="AD10" s="286"/>
      <c r="AE10" s="286"/>
      <c r="AF10" s="287"/>
    </row>
    <row r="11" spans="1:32" ht="18.75" customHeight="1" x14ac:dyDescent="0.4">
      <c r="A11" s="279" t="s">
        <v>298</v>
      </c>
      <c r="B11" s="272" t="s">
        <v>339</v>
      </c>
      <c r="C11" s="273" t="s">
        <v>340</v>
      </c>
      <c r="D11" s="274"/>
      <c r="E11" s="275"/>
      <c r="F11" s="276"/>
      <c r="G11" s="275"/>
      <c r="H11" s="691" t="s">
        <v>341</v>
      </c>
      <c r="I11" s="693" t="s">
        <v>298</v>
      </c>
      <c r="J11" s="695" t="s">
        <v>336</v>
      </c>
      <c r="K11" s="695"/>
      <c r="L11" s="695"/>
      <c r="M11" s="693" t="s">
        <v>298</v>
      </c>
      <c r="N11" s="695" t="s">
        <v>337</v>
      </c>
      <c r="O11" s="695"/>
      <c r="P11" s="695"/>
      <c r="Q11" s="277"/>
      <c r="R11" s="277"/>
      <c r="S11" s="277"/>
      <c r="T11" s="277"/>
      <c r="U11" s="277"/>
      <c r="V11" s="277"/>
      <c r="W11" s="277"/>
      <c r="X11" s="278"/>
      <c r="Y11" s="285"/>
      <c r="Z11" s="286"/>
      <c r="AA11" s="286"/>
      <c r="AB11" s="287"/>
      <c r="AC11" s="285"/>
      <c r="AD11" s="286"/>
      <c r="AE11" s="286"/>
      <c r="AF11" s="287"/>
    </row>
    <row r="12" spans="1:32" ht="18.75" customHeight="1" x14ac:dyDescent="0.4">
      <c r="A12" s="271"/>
      <c r="B12" s="272"/>
      <c r="C12" s="273"/>
      <c r="D12" s="274"/>
      <c r="E12" s="275"/>
      <c r="F12" s="276"/>
      <c r="G12" s="275"/>
      <c r="H12" s="692"/>
      <c r="I12" s="694"/>
      <c r="J12" s="696"/>
      <c r="K12" s="696"/>
      <c r="L12" s="696"/>
      <c r="M12" s="694"/>
      <c r="N12" s="696"/>
      <c r="O12" s="696"/>
      <c r="P12" s="696"/>
      <c r="Q12" s="283"/>
      <c r="R12" s="283"/>
      <c r="S12" s="283"/>
      <c r="T12" s="283"/>
      <c r="U12" s="283"/>
      <c r="V12" s="283"/>
      <c r="W12" s="283"/>
      <c r="X12" s="284"/>
      <c r="Y12" s="285"/>
      <c r="Z12" s="286"/>
      <c r="AA12" s="286"/>
      <c r="AB12" s="287"/>
      <c r="AC12" s="285"/>
      <c r="AD12" s="286"/>
      <c r="AE12" s="286"/>
      <c r="AF12" s="287"/>
    </row>
    <row r="13" spans="1:32" ht="18.75" customHeight="1" x14ac:dyDescent="0.4">
      <c r="A13" s="271"/>
      <c r="B13" s="272"/>
      <c r="C13" s="273"/>
      <c r="D13" s="274"/>
      <c r="E13" s="275"/>
      <c r="F13" s="276"/>
      <c r="G13" s="275"/>
      <c r="H13" s="288" t="s">
        <v>342</v>
      </c>
      <c r="I13" s="289" t="s">
        <v>298</v>
      </c>
      <c r="J13" s="290" t="s">
        <v>332</v>
      </c>
      <c r="K13" s="290"/>
      <c r="L13" s="291" t="s">
        <v>298</v>
      </c>
      <c r="M13" s="290" t="s">
        <v>343</v>
      </c>
      <c r="N13" s="290"/>
      <c r="O13" s="291" t="s">
        <v>298</v>
      </c>
      <c r="P13" s="290" t="s">
        <v>344</v>
      </c>
      <c r="Q13" s="292"/>
      <c r="R13" s="291" t="s">
        <v>298</v>
      </c>
      <c r="S13" s="290" t="s">
        <v>345</v>
      </c>
      <c r="T13" s="292"/>
      <c r="U13" s="292"/>
      <c r="V13" s="292"/>
      <c r="W13" s="292"/>
      <c r="X13" s="293"/>
      <c r="Y13" s="285"/>
      <c r="Z13" s="286"/>
      <c r="AA13" s="286"/>
      <c r="AB13" s="287"/>
      <c r="AC13" s="285"/>
      <c r="AD13" s="286"/>
      <c r="AE13" s="286"/>
      <c r="AF13" s="287"/>
    </row>
    <row r="14" spans="1:32" ht="18.75" customHeight="1" x14ac:dyDescent="0.4">
      <c r="A14" s="271"/>
      <c r="B14" s="272"/>
      <c r="C14" s="273"/>
      <c r="D14" s="274"/>
      <c r="E14" s="275"/>
      <c r="F14" s="276"/>
      <c r="G14" s="294"/>
      <c r="H14" s="295" t="s">
        <v>346</v>
      </c>
      <c r="I14" s="296" t="s">
        <v>298</v>
      </c>
      <c r="J14" s="297" t="s">
        <v>347</v>
      </c>
      <c r="K14" s="297"/>
      <c r="L14" s="298" t="s">
        <v>298</v>
      </c>
      <c r="M14" s="297" t="s">
        <v>348</v>
      </c>
      <c r="N14" s="297"/>
      <c r="O14" s="298" t="s">
        <v>298</v>
      </c>
      <c r="P14" s="297" t="s">
        <v>349</v>
      </c>
      <c r="Q14" s="299"/>
      <c r="R14" s="298"/>
      <c r="S14" s="297"/>
      <c r="T14" s="299"/>
      <c r="U14" s="299"/>
      <c r="V14" s="299"/>
      <c r="W14" s="299"/>
      <c r="X14" s="300"/>
      <c r="Y14" s="285"/>
      <c r="Z14" s="286"/>
      <c r="AA14" s="286"/>
      <c r="AB14" s="287"/>
      <c r="AC14" s="285"/>
      <c r="AD14" s="286"/>
      <c r="AE14" s="286"/>
      <c r="AF14" s="287"/>
    </row>
    <row r="15" spans="1:32" ht="18.75" customHeight="1" x14ac:dyDescent="0.4">
      <c r="A15" s="301"/>
      <c r="B15" s="302"/>
      <c r="C15" s="303"/>
      <c r="D15" s="304"/>
      <c r="E15" s="305"/>
      <c r="F15" s="306"/>
      <c r="G15" s="307"/>
      <c r="H15" s="308" t="s">
        <v>350</v>
      </c>
      <c r="I15" s="309" t="s">
        <v>298</v>
      </c>
      <c r="J15" s="310" t="s">
        <v>332</v>
      </c>
      <c r="K15" s="310"/>
      <c r="L15" s="311" t="s">
        <v>298</v>
      </c>
      <c r="M15" s="310" t="s">
        <v>333</v>
      </c>
      <c r="N15" s="310"/>
      <c r="O15" s="310"/>
      <c r="P15" s="310"/>
      <c r="Q15" s="312"/>
      <c r="R15" s="312"/>
      <c r="S15" s="312"/>
      <c r="T15" s="312"/>
      <c r="U15" s="312"/>
      <c r="V15" s="312"/>
      <c r="W15" s="312"/>
      <c r="X15" s="313"/>
      <c r="Y15" s="314"/>
      <c r="Z15" s="315"/>
      <c r="AA15" s="315"/>
      <c r="AB15" s="316"/>
      <c r="AC15" s="314"/>
      <c r="AD15" s="315"/>
      <c r="AE15" s="315"/>
      <c r="AF15" s="316"/>
    </row>
    <row r="16" spans="1:32" ht="18.75" customHeight="1" x14ac:dyDescent="0.4">
      <c r="A16" s="257"/>
      <c r="B16" s="258"/>
      <c r="C16" s="259"/>
      <c r="D16" s="260"/>
      <c r="E16" s="261"/>
      <c r="F16" s="262"/>
      <c r="G16" s="270"/>
      <c r="H16" s="317" t="s">
        <v>351</v>
      </c>
      <c r="I16" s="264" t="s">
        <v>298</v>
      </c>
      <c r="J16" s="280" t="s">
        <v>332</v>
      </c>
      <c r="K16" s="280"/>
      <c r="L16" s="318"/>
      <c r="M16" s="264" t="s">
        <v>298</v>
      </c>
      <c r="N16" s="280" t="s">
        <v>352</v>
      </c>
      <c r="O16" s="280"/>
      <c r="P16" s="318"/>
      <c r="Q16" s="264" t="s">
        <v>298</v>
      </c>
      <c r="R16" s="251" t="s">
        <v>353</v>
      </c>
      <c r="S16" s="319"/>
      <c r="T16" s="319"/>
      <c r="U16" s="319"/>
      <c r="V16" s="319"/>
      <c r="W16" s="319"/>
      <c r="X16" s="320"/>
      <c r="Y16" s="268" t="s">
        <v>298</v>
      </c>
      <c r="Z16" s="269" t="s">
        <v>334</v>
      </c>
      <c r="AA16" s="269"/>
      <c r="AB16" s="270"/>
      <c r="AC16" s="268" t="s">
        <v>298</v>
      </c>
      <c r="AD16" s="269" t="s">
        <v>334</v>
      </c>
      <c r="AE16" s="269"/>
      <c r="AF16" s="270"/>
    </row>
    <row r="17" spans="1:32" ht="18.75" customHeight="1" x14ac:dyDescent="0.4">
      <c r="A17" s="271"/>
      <c r="B17" s="272"/>
      <c r="C17" s="273"/>
      <c r="D17" s="274"/>
      <c r="E17" s="275"/>
      <c r="F17" s="276"/>
      <c r="G17" s="282"/>
      <c r="H17" s="321" t="s">
        <v>354</v>
      </c>
      <c r="I17" s="322" t="s">
        <v>298</v>
      </c>
      <c r="J17" s="290" t="s">
        <v>332</v>
      </c>
      <c r="K17" s="323"/>
      <c r="L17" s="291" t="s">
        <v>298</v>
      </c>
      <c r="M17" s="290" t="s">
        <v>333</v>
      </c>
      <c r="N17" s="324"/>
      <c r="O17" s="324"/>
      <c r="P17" s="324"/>
      <c r="Q17" s="324"/>
      <c r="R17" s="324"/>
      <c r="S17" s="324"/>
      <c r="T17" s="324"/>
      <c r="U17" s="324"/>
      <c r="V17" s="324"/>
      <c r="W17" s="324"/>
      <c r="X17" s="325"/>
      <c r="Y17" s="279" t="s">
        <v>298</v>
      </c>
      <c r="Z17" s="280" t="s">
        <v>338</v>
      </c>
      <c r="AA17" s="281"/>
      <c r="AB17" s="282"/>
      <c r="AC17" s="279" t="s">
        <v>298</v>
      </c>
      <c r="AD17" s="280" t="s">
        <v>338</v>
      </c>
      <c r="AE17" s="281"/>
      <c r="AF17" s="282"/>
    </row>
    <row r="18" spans="1:32" ht="18.75" customHeight="1" x14ac:dyDescent="0.4">
      <c r="A18" s="271"/>
      <c r="B18" s="272"/>
      <c r="C18" s="273"/>
      <c r="D18" s="274"/>
      <c r="E18" s="275"/>
      <c r="F18" s="276"/>
      <c r="G18" s="282"/>
      <c r="H18" s="326" t="s">
        <v>355</v>
      </c>
      <c r="I18" s="322" t="s">
        <v>298</v>
      </c>
      <c r="J18" s="290" t="s">
        <v>332</v>
      </c>
      <c r="K18" s="323"/>
      <c r="L18" s="291" t="s">
        <v>298</v>
      </c>
      <c r="M18" s="290" t="s">
        <v>333</v>
      </c>
      <c r="N18" s="324"/>
      <c r="O18" s="324"/>
      <c r="P18" s="324"/>
      <c r="Q18" s="324"/>
      <c r="R18" s="324"/>
      <c r="S18" s="324"/>
      <c r="T18" s="324"/>
      <c r="U18" s="324"/>
      <c r="V18" s="324"/>
      <c r="W18" s="324"/>
      <c r="X18" s="325"/>
      <c r="Y18" s="327"/>
      <c r="Z18" s="281"/>
      <c r="AA18" s="281"/>
      <c r="AB18" s="282"/>
      <c r="AC18" s="327"/>
      <c r="AD18" s="281"/>
      <c r="AE18" s="281"/>
      <c r="AF18" s="282"/>
    </row>
    <row r="19" spans="1:32" ht="18.75" customHeight="1" x14ac:dyDescent="0.4">
      <c r="A19" s="271"/>
      <c r="B19" s="272"/>
      <c r="C19" s="273"/>
      <c r="D19" s="274"/>
      <c r="E19" s="275"/>
      <c r="F19" s="276"/>
      <c r="G19" s="282"/>
      <c r="H19" s="321" t="s">
        <v>356</v>
      </c>
      <c r="I19" s="322" t="s">
        <v>298</v>
      </c>
      <c r="J19" s="290" t="s">
        <v>332</v>
      </c>
      <c r="K19" s="323"/>
      <c r="L19" s="291" t="s">
        <v>298</v>
      </c>
      <c r="M19" s="290" t="s">
        <v>333</v>
      </c>
      <c r="N19" s="324"/>
      <c r="O19" s="324"/>
      <c r="P19" s="324"/>
      <c r="Q19" s="324"/>
      <c r="R19" s="324"/>
      <c r="S19" s="324"/>
      <c r="T19" s="324"/>
      <c r="U19" s="324"/>
      <c r="V19" s="324"/>
      <c r="W19" s="324"/>
      <c r="X19" s="325"/>
      <c r="Y19" s="327"/>
      <c r="Z19" s="281"/>
      <c r="AA19" s="281"/>
      <c r="AB19" s="282"/>
      <c r="AC19" s="327"/>
      <c r="AD19" s="281"/>
      <c r="AE19" s="281"/>
      <c r="AF19" s="282"/>
    </row>
    <row r="20" spans="1:32" ht="18.75" customHeight="1" x14ac:dyDescent="0.4">
      <c r="A20" s="271"/>
      <c r="B20" s="272"/>
      <c r="C20" s="273"/>
      <c r="D20" s="274"/>
      <c r="E20" s="275"/>
      <c r="F20" s="276"/>
      <c r="G20" s="282"/>
      <c r="H20" s="328" t="s">
        <v>357</v>
      </c>
      <c r="I20" s="322" t="s">
        <v>298</v>
      </c>
      <c r="J20" s="290" t="s">
        <v>332</v>
      </c>
      <c r="K20" s="323"/>
      <c r="L20" s="291" t="s">
        <v>298</v>
      </c>
      <c r="M20" s="290" t="s">
        <v>333</v>
      </c>
      <c r="N20" s="324"/>
      <c r="O20" s="324"/>
      <c r="P20" s="324"/>
      <c r="Q20" s="324"/>
      <c r="R20" s="324"/>
      <c r="S20" s="324"/>
      <c r="T20" s="324"/>
      <c r="U20" s="324"/>
      <c r="V20" s="324"/>
      <c r="W20" s="324"/>
      <c r="X20" s="325"/>
      <c r="Y20" s="327"/>
      <c r="Z20" s="281"/>
      <c r="AA20" s="281"/>
      <c r="AB20" s="282"/>
      <c r="AC20" s="327"/>
      <c r="AD20" s="281"/>
      <c r="AE20" s="281"/>
      <c r="AF20" s="282"/>
    </row>
    <row r="21" spans="1:32" ht="18.75" customHeight="1" x14ac:dyDescent="0.4">
      <c r="A21" s="271"/>
      <c r="B21" s="272"/>
      <c r="C21" s="273"/>
      <c r="D21" s="274"/>
      <c r="E21" s="275"/>
      <c r="F21" s="276"/>
      <c r="G21" s="282"/>
      <c r="H21" s="329" t="s">
        <v>358</v>
      </c>
      <c r="I21" s="322" t="s">
        <v>298</v>
      </c>
      <c r="J21" s="290" t="s">
        <v>332</v>
      </c>
      <c r="K21" s="323"/>
      <c r="L21" s="291" t="s">
        <v>298</v>
      </c>
      <c r="M21" s="290" t="s">
        <v>333</v>
      </c>
      <c r="N21" s="324"/>
      <c r="O21" s="324"/>
      <c r="P21" s="324"/>
      <c r="Q21" s="324"/>
      <c r="R21" s="324"/>
      <c r="S21" s="324"/>
      <c r="T21" s="324"/>
      <c r="U21" s="324"/>
      <c r="V21" s="324"/>
      <c r="W21" s="324"/>
      <c r="X21" s="325"/>
      <c r="Y21" s="327"/>
      <c r="Z21" s="281"/>
      <c r="AA21" s="281"/>
      <c r="AB21" s="282"/>
      <c r="AC21" s="327"/>
      <c r="AD21" s="281"/>
      <c r="AE21" s="281"/>
      <c r="AF21" s="282"/>
    </row>
    <row r="22" spans="1:32" ht="18.75" customHeight="1" x14ac:dyDescent="0.4">
      <c r="A22" s="279" t="s">
        <v>298</v>
      </c>
      <c r="B22" s="272" t="s">
        <v>359</v>
      </c>
      <c r="C22" s="273" t="s">
        <v>360</v>
      </c>
      <c r="D22" s="274"/>
      <c r="E22" s="275"/>
      <c r="F22" s="276"/>
      <c r="G22" s="282"/>
      <c r="H22" s="321" t="s">
        <v>361</v>
      </c>
      <c r="I22" s="322" t="s">
        <v>298</v>
      </c>
      <c r="J22" s="290" t="s">
        <v>332</v>
      </c>
      <c r="K22" s="323"/>
      <c r="L22" s="291" t="s">
        <v>298</v>
      </c>
      <c r="M22" s="290" t="s">
        <v>333</v>
      </c>
      <c r="N22" s="324"/>
      <c r="O22" s="324"/>
      <c r="P22" s="324"/>
      <c r="Q22" s="324"/>
      <c r="R22" s="324"/>
      <c r="S22" s="324"/>
      <c r="T22" s="324"/>
      <c r="U22" s="324"/>
      <c r="V22" s="324"/>
      <c r="W22" s="324"/>
      <c r="X22" s="325"/>
      <c r="Y22" s="327"/>
      <c r="Z22" s="281"/>
      <c r="AA22" s="281"/>
      <c r="AB22" s="282"/>
      <c r="AC22" s="327"/>
      <c r="AD22" s="281"/>
      <c r="AE22" s="281"/>
      <c r="AF22" s="282"/>
    </row>
    <row r="23" spans="1:32" ht="18.75" customHeight="1" x14ac:dyDescent="0.4">
      <c r="A23" s="271"/>
      <c r="B23" s="272"/>
      <c r="C23" s="273"/>
      <c r="D23" s="274"/>
      <c r="E23" s="275"/>
      <c r="F23" s="276"/>
      <c r="G23" s="282"/>
      <c r="H23" s="321" t="s">
        <v>362</v>
      </c>
      <c r="I23" s="322" t="s">
        <v>298</v>
      </c>
      <c r="J23" s="290" t="s">
        <v>332</v>
      </c>
      <c r="K23" s="323"/>
      <c r="L23" s="291" t="s">
        <v>298</v>
      </c>
      <c r="M23" s="290" t="s">
        <v>333</v>
      </c>
      <c r="N23" s="324"/>
      <c r="O23" s="324"/>
      <c r="P23" s="324"/>
      <c r="Q23" s="324"/>
      <c r="R23" s="324"/>
      <c r="S23" s="324"/>
      <c r="T23" s="324"/>
      <c r="U23" s="324"/>
      <c r="V23" s="324"/>
      <c r="W23" s="324"/>
      <c r="X23" s="325"/>
      <c r="Y23" s="327"/>
      <c r="Z23" s="281"/>
      <c r="AA23" s="281"/>
      <c r="AB23" s="282"/>
      <c r="AC23" s="327"/>
      <c r="AD23" s="281"/>
      <c r="AE23" s="281"/>
      <c r="AF23" s="282"/>
    </row>
    <row r="24" spans="1:32" ht="18.75" customHeight="1" x14ac:dyDescent="0.4">
      <c r="A24" s="271"/>
      <c r="B24" s="272"/>
      <c r="C24" s="273"/>
      <c r="D24" s="274"/>
      <c r="E24" s="275"/>
      <c r="F24" s="276"/>
      <c r="G24" s="282"/>
      <c r="H24" s="321" t="s">
        <v>363</v>
      </c>
      <c r="I24" s="289" t="s">
        <v>298</v>
      </c>
      <c r="J24" s="290" t="s">
        <v>332</v>
      </c>
      <c r="K24" s="290"/>
      <c r="L24" s="291" t="s">
        <v>298</v>
      </c>
      <c r="M24" s="290" t="s">
        <v>364</v>
      </c>
      <c r="N24" s="290"/>
      <c r="O24" s="291" t="s">
        <v>298</v>
      </c>
      <c r="P24" s="290" t="s">
        <v>365</v>
      </c>
      <c r="Q24" s="292"/>
      <c r="R24" s="291" t="s">
        <v>298</v>
      </c>
      <c r="S24" s="290" t="s">
        <v>366</v>
      </c>
      <c r="T24" s="292"/>
      <c r="U24" s="292"/>
      <c r="V24" s="290"/>
      <c r="W24" s="290"/>
      <c r="X24" s="330"/>
      <c r="Y24" s="327"/>
      <c r="Z24" s="281"/>
      <c r="AA24" s="281"/>
      <c r="AB24" s="282"/>
      <c r="AC24" s="327"/>
      <c r="AD24" s="281"/>
      <c r="AE24" s="281"/>
      <c r="AF24" s="282"/>
    </row>
    <row r="25" spans="1:32" ht="18.75" customHeight="1" x14ac:dyDescent="0.4">
      <c r="A25" s="271"/>
      <c r="B25" s="272"/>
      <c r="C25" s="273"/>
      <c r="D25" s="274"/>
      <c r="E25" s="275"/>
      <c r="F25" s="276"/>
      <c r="G25" s="282"/>
      <c r="H25" s="329" t="s">
        <v>367</v>
      </c>
      <c r="I25" s="322" t="s">
        <v>298</v>
      </c>
      <c r="J25" s="290" t="s">
        <v>332</v>
      </c>
      <c r="K25" s="290"/>
      <c r="L25" s="331" t="s">
        <v>298</v>
      </c>
      <c r="M25" s="290" t="s">
        <v>368</v>
      </c>
      <c r="N25" s="290"/>
      <c r="O25" s="264" t="s">
        <v>298</v>
      </c>
      <c r="P25" s="290" t="s">
        <v>369</v>
      </c>
      <c r="Q25" s="324"/>
      <c r="R25" s="324"/>
      <c r="S25" s="324"/>
      <c r="T25" s="324"/>
      <c r="U25" s="324"/>
      <c r="V25" s="324"/>
      <c r="W25" s="324"/>
      <c r="X25" s="325"/>
      <c r="Y25" s="327"/>
      <c r="Z25" s="281"/>
      <c r="AA25" s="281"/>
      <c r="AB25" s="282"/>
      <c r="AC25" s="327"/>
      <c r="AD25" s="281"/>
      <c r="AE25" s="281"/>
      <c r="AF25" s="282"/>
    </row>
    <row r="26" spans="1:32" ht="18.75" customHeight="1" x14ac:dyDescent="0.4">
      <c r="A26" s="271"/>
      <c r="B26" s="272"/>
      <c r="C26" s="273"/>
      <c r="D26" s="274"/>
      <c r="E26" s="275"/>
      <c r="F26" s="276"/>
      <c r="G26" s="282"/>
      <c r="H26" s="321" t="s">
        <v>370</v>
      </c>
      <c r="I26" s="322" t="s">
        <v>298</v>
      </c>
      <c r="J26" s="290" t="s">
        <v>332</v>
      </c>
      <c r="K26" s="323"/>
      <c r="L26" s="291" t="s">
        <v>298</v>
      </c>
      <c r="M26" s="290" t="s">
        <v>333</v>
      </c>
      <c r="N26" s="324"/>
      <c r="O26" s="324"/>
      <c r="P26" s="324"/>
      <c r="Q26" s="324"/>
      <c r="R26" s="324"/>
      <c r="S26" s="324"/>
      <c r="T26" s="324"/>
      <c r="U26" s="324"/>
      <c r="V26" s="324"/>
      <c r="W26" s="324"/>
      <c r="X26" s="325"/>
      <c r="Y26" s="327"/>
      <c r="Z26" s="281"/>
      <c r="AA26" s="281"/>
      <c r="AB26" s="282"/>
      <c r="AC26" s="327"/>
      <c r="AD26" s="281"/>
      <c r="AE26" s="281"/>
      <c r="AF26" s="282"/>
    </row>
    <row r="27" spans="1:32" ht="18.75" customHeight="1" x14ac:dyDescent="0.4">
      <c r="A27" s="271"/>
      <c r="B27" s="272"/>
      <c r="C27" s="273"/>
      <c r="D27" s="274"/>
      <c r="E27" s="275"/>
      <c r="F27" s="276"/>
      <c r="G27" s="282"/>
      <c r="H27" s="288" t="s">
        <v>342</v>
      </c>
      <c r="I27" s="289" t="s">
        <v>298</v>
      </c>
      <c r="J27" s="290" t="s">
        <v>332</v>
      </c>
      <c r="K27" s="290"/>
      <c r="L27" s="291" t="s">
        <v>298</v>
      </c>
      <c r="M27" s="290" t="s">
        <v>343</v>
      </c>
      <c r="N27" s="290"/>
      <c r="O27" s="291" t="s">
        <v>298</v>
      </c>
      <c r="P27" s="290" t="s">
        <v>344</v>
      </c>
      <c r="Q27" s="292"/>
      <c r="R27" s="291" t="s">
        <v>298</v>
      </c>
      <c r="S27" s="290" t="s">
        <v>345</v>
      </c>
      <c r="T27" s="292"/>
      <c r="U27" s="292"/>
      <c r="V27" s="292"/>
      <c r="W27" s="292"/>
      <c r="X27" s="293"/>
      <c r="Y27" s="327"/>
      <c r="Z27" s="281"/>
      <c r="AA27" s="281"/>
      <c r="AB27" s="282"/>
      <c r="AC27" s="327"/>
      <c r="AD27" s="281"/>
      <c r="AE27" s="281"/>
      <c r="AF27" s="282"/>
    </row>
    <row r="28" spans="1:32" ht="18.75" customHeight="1" x14ac:dyDescent="0.4">
      <c r="A28" s="271"/>
      <c r="B28" s="272"/>
      <c r="C28" s="273"/>
      <c r="D28" s="274"/>
      <c r="E28" s="275"/>
      <c r="F28" s="276"/>
      <c r="G28" s="282"/>
      <c r="H28" s="332" t="s">
        <v>346</v>
      </c>
      <c r="I28" s="322" t="s">
        <v>298</v>
      </c>
      <c r="J28" s="333" t="s">
        <v>347</v>
      </c>
      <c r="K28" s="333"/>
      <c r="L28" s="331" t="s">
        <v>298</v>
      </c>
      <c r="M28" s="333" t="s">
        <v>348</v>
      </c>
      <c r="N28" s="333"/>
      <c r="O28" s="331" t="s">
        <v>298</v>
      </c>
      <c r="P28" s="333" t="s">
        <v>349</v>
      </c>
      <c r="Q28" s="334"/>
      <c r="R28" s="331"/>
      <c r="S28" s="333"/>
      <c r="T28" s="334"/>
      <c r="U28" s="334"/>
      <c r="V28" s="334"/>
      <c r="W28" s="334"/>
      <c r="X28" s="335"/>
      <c r="Y28" s="327"/>
      <c r="Z28" s="281"/>
      <c r="AA28" s="281"/>
      <c r="AB28" s="282"/>
      <c r="AC28" s="327"/>
      <c r="AD28" s="281"/>
      <c r="AE28" s="281"/>
      <c r="AF28" s="282"/>
    </row>
    <row r="29" spans="1:32" ht="18.75" customHeight="1" x14ac:dyDescent="0.4">
      <c r="A29" s="301"/>
      <c r="B29" s="302"/>
      <c r="C29" s="303"/>
      <c r="D29" s="304"/>
      <c r="E29" s="305"/>
      <c r="F29" s="306"/>
      <c r="G29" s="336"/>
      <c r="H29" s="308" t="s">
        <v>350</v>
      </c>
      <c r="I29" s="309" t="s">
        <v>298</v>
      </c>
      <c r="J29" s="310" t="s">
        <v>332</v>
      </c>
      <c r="K29" s="310"/>
      <c r="L29" s="311" t="s">
        <v>298</v>
      </c>
      <c r="M29" s="310" t="s">
        <v>333</v>
      </c>
      <c r="N29" s="310"/>
      <c r="O29" s="310"/>
      <c r="P29" s="310"/>
      <c r="Q29" s="312"/>
      <c r="R29" s="312"/>
      <c r="S29" s="312"/>
      <c r="T29" s="312"/>
      <c r="U29" s="312"/>
      <c r="V29" s="312"/>
      <c r="W29" s="312"/>
      <c r="X29" s="313"/>
      <c r="Y29" s="337"/>
      <c r="Z29" s="338"/>
      <c r="AA29" s="338"/>
      <c r="AB29" s="336"/>
      <c r="AC29" s="339"/>
      <c r="AD29" s="338"/>
      <c r="AE29" s="338"/>
      <c r="AF29" s="336"/>
    </row>
    <row r="30" spans="1:32" ht="18.75" customHeight="1" x14ac:dyDescent="0.4">
      <c r="A30" s="280"/>
      <c r="B30" s="253"/>
      <c r="C30" s="280" t="s">
        <v>371</v>
      </c>
      <c r="D30" s="251"/>
      <c r="E30" s="280"/>
      <c r="F30" s="253"/>
      <c r="G30" s="281"/>
      <c r="H30" s="251"/>
      <c r="I30" s="340"/>
      <c r="J30" s="280"/>
      <c r="K30" s="280"/>
      <c r="L30" s="340"/>
      <c r="M30" s="280"/>
      <c r="N30" s="280"/>
      <c r="O30" s="280"/>
      <c r="P30" s="280"/>
      <c r="Q30" s="251"/>
      <c r="R30" s="251"/>
      <c r="S30" s="251"/>
      <c r="T30" s="251"/>
      <c r="U30" s="251"/>
      <c r="V30" s="251"/>
      <c r="W30" s="251"/>
      <c r="X30" s="251"/>
      <c r="Y30" s="281"/>
      <c r="Z30" s="281"/>
      <c r="AA30" s="281"/>
      <c r="AB30" s="281"/>
      <c r="AC30" s="281"/>
      <c r="AD30" s="281"/>
      <c r="AE30" s="281"/>
      <c r="AF30" s="281"/>
    </row>
    <row r="31" spans="1:32" ht="18.75" customHeight="1" x14ac:dyDescent="0.4">
      <c r="A31" s="280"/>
      <c r="B31" s="253"/>
      <c r="C31" s="280" t="s">
        <v>372</v>
      </c>
      <c r="D31" s="251"/>
      <c r="E31" s="280"/>
      <c r="F31" s="253"/>
      <c r="G31" s="281"/>
      <c r="H31" s="251"/>
      <c r="I31" s="340"/>
      <c r="J31" s="280"/>
      <c r="K31" s="280"/>
      <c r="L31" s="340"/>
      <c r="M31" s="280"/>
      <c r="N31" s="280"/>
      <c r="O31" s="280"/>
      <c r="P31" s="280"/>
      <c r="Q31" s="251"/>
      <c r="R31" s="251"/>
      <c r="S31" s="251"/>
      <c r="T31" s="251"/>
      <c r="U31" s="251"/>
      <c r="V31" s="251"/>
      <c r="W31" s="251"/>
      <c r="X31" s="251"/>
      <c r="Y31" s="281"/>
      <c r="Z31" s="281"/>
      <c r="AA31" s="281"/>
      <c r="AB31" s="281"/>
      <c r="AC31" s="281"/>
      <c r="AD31" s="281"/>
      <c r="AE31" s="281"/>
      <c r="AF31" s="281"/>
    </row>
    <row r="32" spans="1:32" ht="18.75" customHeight="1" x14ac:dyDescent="0.4">
      <c r="A32" s="280"/>
      <c r="B32" s="253"/>
      <c r="C32" s="280"/>
      <c r="D32" s="251"/>
      <c r="E32" s="280"/>
      <c r="F32" s="253"/>
      <c r="G32" s="281"/>
      <c r="H32" s="251"/>
      <c r="I32" s="340"/>
      <c r="J32" s="280"/>
      <c r="K32" s="280"/>
      <c r="L32" s="340"/>
      <c r="M32" s="280"/>
      <c r="N32" s="280"/>
      <c r="O32" s="280"/>
      <c r="P32" s="280"/>
      <c r="Q32" s="251"/>
      <c r="R32" s="251"/>
      <c r="S32" s="251"/>
      <c r="T32" s="251"/>
      <c r="U32" s="251"/>
      <c r="V32" s="251"/>
      <c r="W32" s="251"/>
      <c r="X32" s="251"/>
      <c r="Y32" s="281"/>
      <c r="Z32" s="281"/>
      <c r="AA32" s="281"/>
      <c r="AB32" s="281"/>
      <c r="AC32" s="281"/>
      <c r="AD32" s="281"/>
      <c r="AE32" s="281"/>
      <c r="AF32" s="281"/>
    </row>
    <row r="33" spans="1:32" ht="18.75" customHeight="1" x14ac:dyDescent="0.4">
      <c r="A33" s="280"/>
      <c r="B33" s="253"/>
      <c r="C33" s="280"/>
      <c r="D33" s="251"/>
      <c r="E33" s="280"/>
      <c r="F33" s="253"/>
      <c r="G33" s="281"/>
      <c r="H33" s="251"/>
      <c r="I33" s="340"/>
      <c r="J33" s="280"/>
      <c r="K33" s="280"/>
      <c r="L33" s="340"/>
      <c r="M33" s="280"/>
      <c r="N33" s="280"/>
      <c r="O33" s="340"/>
      <c r="P33" s="280"/>
      <c r="Q33" s="251"/>
      <c r="R33" s="251"/>
      <c r="S33" s="251"/>
      <c r="T33" s="251"/>
      <c r="U33" s="251"/>
      <c r="V33" s="251"/>
      <c r="W33" s="251"/>
      <c r="X33" s="251"/>
      <c r="Y33" s="281"/>
      <c r="Z33" s="281"/>
      <c r="AA33" s="281"/>
      <c r="AB33" s="281"/>
      <c r="AC33" s="281"/>
      <c r="AD33" s="281"/>
      <c r="AE33" s="281"/>
      <c r="AF33" s="281"/>
    </row>
    <row r="35" spans="1:32" ht="20.25" customHeight="1" x14ac:dyDescent="0.4">
      <c r="A35" s="687" t="s">
        <v>373</v>
      </c>
      <c r="B35" s="687"/>
      <c r="C35" s="687"/>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7"/>
      <c r="AC35" s="687"/>
      <c r="AD35" s="687"/>
      <c r="AE35" s="687"/>
      <c r="AF35" s="687"/>
    </row>
    <row r="36" spans="1:32" ht="20.25" customHeight="1" x14ac:dyDescent="0.4">
      <c r="A36" s="253"/>
      <c r="B36" s="253"/>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row>
    <row r="37" spans="1:32" ht="30" customHeight="1" x14ac:dyDescent="0.4">
      <c r="A37" s="253"/>
      <c r="B37" s="253"/>
      <c r="C37" s="251"/>
      <c r="D37" s="251"/>
      <c r="E37" s="251"/>
      <c r="F37" s="251"/>
      <c r="G37" s="251"/>
      <c r="H37" s="251"/>
      <c r="I37" s="251"/>
      <c r="J37" s="253"/>
      <c r="K37" s="253"/>
      <c r="L37" s="253"/>
      <c r="M37" s="253"/>
      <c r="N37" s="253"/>
      <c r="O37" s="253"/>
      <c r="P37" s="253"/>
      <c r="Q37" s="253"/>
      <c r="R37" s="253"/>
      <c r="S37" s="688" t="s">
        <v>324</v>
      </c>
      <c r="T37" s="689"/>
      <c r="U37" s="689"/>
      <c r="V37" s="690"/>
      <c r="W37" s="255"/>
      <c r="X37" s="255"/>
      <c r="Y37" s="255"/>
      <c r="Z37" s="255"/>
      <c r="AA37" s="255"/>
      <c r="AB37" s="255"/>
      <c r="AC37" s="255"/>
      <c r="AD37" s="255"/>
      <c r="AE37" s="255"/>
      <c r="AF37" s="256"/>
    </row>
    <row r="38" spans="1:32" ht="20.25" customHeight="1" x14ac:dyDescent="0.4">
      <c r="A38" s="253"/>
      <c r="B38" s="253"/>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row>
    <row r="39" spans="1:32" ht="17.25" customHeight="1" x14ac:dyDescent="0.4">
      <c r="A39" s="688" t="s">
        <v>325</v>
      </c>
      <c r="B39" s="689"/>
      <c r="C39" s="690"/>
      <c r="D39" s="688" t="s">
        <v>326</v>
      </c>
      <c r="E39" s="690"/>
      <c r="F39" s="688" t="s">
        <v>327</v>
      </c>
      <c r="G39" s="690"/>
      <c r="H39" s="688" t="s">
        <v>374</v>
      </c>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90"/>
    </row>
    <row r="40" spans="1:32" ht="18.75" customHeight="1" x14ac:dyDescent="0.4">
      <c r="A40" s="257"/>
      <c r="B40" s="258"/>
      <c r="C40" s="259"/>
      <c r="D40" s="262"/>
      <c r="E40" s="261"/>
      <c r="F40" s="262"/>
      <c r="G40" s="261"/>
      <c r="H40" s="263" t="s">
        <v>331</v>
      </c>
      <c r="I40" s="341" t="s">
        <v>298</v>
      </c>
      <c r="J40" s="265" t="s">
        <v>332</v>
      </c>
      <c r="K40" s="266"/>
      <c r="L40" s="342" t="s">
        <v>298</v>
      </c>
      <c r="M40" s="265" t="s">
        <v>333</v>
      </c>
      <c r="N40" s="266"/>
      <c r="O40" s="283"/>
      <c r="P40" s="283"/>
      <c r="Q40" s="283"/>
      <c r="R40" s="283"/>
      <c r="S40" s="283"/>
      <c r="T40" s="283"/>
      <c r="U40" s="283"/>
      <c r="V40" s="283"/>
      <c r="W40" s="283"/>
      <c r="X40" s="283"/>
      <c r="Y40" s="283"/>
      <c r="Z40" s="283"/>
      <c r="AA40" s="283"/>
      <c r="AB40" s="283"/>
      <c r="AC40" s="283"/>
      <c r="AD40" s="283"/>
      <c r="AE40" s="283"/>
      <c r="AF40" s="284"/>
    </row>
    <row r="41" spans="1:32" ht="18.75" customHeight="1" x14ac:dyDescent="0.4">
      <c r="A41" s="271"/>
      <c r="B41" s="272"/>
      <c r="C41" s="273"/>
      <c r="D41" s="276"/>
      <c r="E41" s="275"/>
      <c r="F41" s="276"/>
      <c r="G41" s="275"/>
      <c r="H41" s="691" t="s">
        <v>335</v>
      </c>
      <c r="I41" s="693" t="s">
        <v>298</v>
      </c>
      <c r="J41" s="695" t="s">
        <v>336</v>
      </c>
      <c r="K41" s="695"/>
      <c r="L41" s="695"/>
      <c r="M41" s="693" t="s">
        <v>298</v>
      </c>
      <c r="N41" s="695" t="s">
        <v>337</v>
      </c>
      <c r="O41" s="695"/>
      <c r="P41" s="695"/>
      <c r="Q41" s="334"/>
      <c r="R41" s="334"/>
      <c r="S41" s="334"/>
      <c r="T41" s="334"/>
      <c r="U41" s="334"/>
      <c r="V41" s="334"/>
      <c r="W41" s="334"/>
      <c r="X41" s="334"/>
      <c r="Y41" s="334"/>
      <c r="Z41" s="334"/>
      <c r="AA41" s="334"/>
      <c r="AB41" s="334"/>
      <c r="AC41" s="334"/>
      <c r="AD41" s="334"/>
      <c r="AE41" s="334"/>
      <c r="AF41" s="335"/>
    </row>
    <row r="42" spans="1:32" ht="18.75" customHeight="1" x14ac:dyDescent="0.4">
      <c r="A42" s="279" t="s">
        <v>298</v>
      </c>
      <c r="B42" s="272" t="s">
        <v>339</v>
      </c>
      <c r="C42" s="273" t="s">
        <v>340</v>
      </c>
      <c r="D42" s="276"/>
      <c r="E42" s="275"/>
      <c r="F42" s="276"/>
      <c r="G42" s="275"/>
      <c r="H42" s="692"/>
      <c r="I42" s="694"/>
      <c r="J42" s="696"/>
      <c r="K42" s="696"/>
      <c r="L42" s="696"/>
      <c r="M42" s="694"/>
      <c r="N42" s="696"/>
      <c r="O42" s="696"/>
      <c r="P42" s="696"/>
      <c r="Q42" s="283"/>
      <c r="R42" s="283"/>
      <c r="S42" s="283"/>
      <c r="T42" s="283"/>
      <c r="U42" s="283"/>
      <c r="V42" s="283"/>
      <c r="W42" s="283"/>
      <c r="X42" s="283"/>
      <c r="Y42" s="283"/>
      <c r="Z42" s="283"/>
      <c r="AA42" s="283"/>
      <c r="AB42" s="283"/>
      <c r="AC42" s="283"/>
      <c r="AD42" s="283"/>
      <c r="AE42" s="283"/>
      <c r="AF42" s="284"/>
    </row>
    <row r="43" spans="1:32" ht="18.75" customHeight="1" x14ac:dyDescent="0.4">
      <c r="A43" s="271"/>
      <c r="B43" s="272"/>
      <c r="C43" s="273"/>
      <c r="D43" s="276"/>
      <c r="E43" s="275"/>
      <c r="F43" s="276"/>
      <c r="G43" s="275"/>
      <c r="H43" s="691" t="s">
        <v>341</v>
      </c>
      <c r="I43" s="693" t="s">
        <v>298</v>
      </c>
      <c r="J43" s="695" t="s">
        <v>336</v>
      </c>
      <c r="K43" s="695"/>
      <c r="L43" s="695"/>
      <c r="M43" s="693" t="s">
        <v>298</v>
      </c>
      <c r="N43" s="695" t="s">
        <v>337</v>
      </c>
      <c r="O43" s="695"/>
      <c r="P43" s="695"/>
      <c r="Q43" s="334"/>
      <c r="R43" s="334"/>
      <c r="S43" s="334"/>
      <c r="T43" s="334"/>
      <c r="U43" s="334"/>
      <c r="V43" s="334"/>
      <c r="W43" s="334"/>
      <c r="X43" s="334"/>
      <c r="Y43" s="334"/>
      <c r="Z43" s="334"/>
      <c r="AA43" s="334"/>
      <c r="AB43" s="334"/>
      <c r="AC43" s="334"/>
      <c r="AD43" s="334"/>
      <c r="AE43" s="334"/>
      <c r="AF43" s="335"/>
    </row>
    <row r="44" spans="1:32" ht="18.75" customHeight="1" x14ac:dyDescent="0.4">
      <c r="A44" s="301"/>
      <c r="B44" s="302"/>
      <c r="C44" s="303"/>
      <c r="D44" s="306"/>
      <c r="E44" s="305"/>
      <c r="F44" s="306"/>
      <c r="G44" s="305"/>
      <c r="H44" s="697"/>
      <c r="I44" s="694"/>
      <c r="J44" s="696"/>
      <c r="K44" s="696"/>
      <c r="L44" s="696"/>
      <c r="M44" s="694"/>
      <c r="N44" s="696"/>
      <c r="O44" s="696"/>
      <c r="P44" s="696"/>
      <c r="Q44" s="283"/>
      <c r="R44" s="283"/>
      <c r="S44" s="283"/>
      <c r="T44" s="283"/>
      <c r="U44" s="283"/>
      <c r="V44" s="283"/>
      <c r="W44" s="283"/>
      <c r="X44" s="283"/>
      <c r="Y44" s="283"/>
      <c r="Z44" s="283"/>
      <c r="AA44" s="283"/>
      <c r="AB44" s="283"/>
      <c r="AC44" s="283"/>
      <c r="AD44" s="283"/>
      <c r="AE44" s="283"/>
      <c r="AF44" s="284"/>
    </row>
    <row r="45" spans="1:32" ht="18.75" customHeight="1" x14ac:dyDescent="0.4">
      <c r="A45" s="257"/>
      <c r="B45" s="258"/>
      <c r="C45" s="259"/>
      <c r="D45" s="260"/>
      <c r="E45" s="261"/>
      <c r="F45" s="262"/>
      <c r="G45" s="270"/>
      <c r="H45" s="317" t="s">
        <v>351</v>
      </c>
      <c r="I45" s="343" t="s">
        <v>298</v>
      </c>
      <c r="J45" s="344" t="s">
        <v>332</v>
      </c>
      <c r="K45" s="344"/>
      <c r="L45" s="345"/>
      <c r="M45" s="346" t="s">
        <v>298</v>
      </c>
      <c r="N45" s="344" t="s">
        <v>352</v>
      </c>
      <c r="O45" s="344"/>
      <c r="P45" s="345"/>
      <c r="Q45" s="346" t="s">
        <v>298</v>
      </c>
      <c r="R45" s="347" t="s">
        <v>353</v>
      </c>
      <c r="S45" s="347"/>
      <c r="T45" s="347"/>
      <c r="U45" s="347"/>
      <c r="V45" s="344"/>
      <c r="W45" s="344"/>
      <c r="X45" s="344"/>
      <c r="Y45" s="344"/>
      <c r="Z45" s="344"/>
      <c r="AA45" s="344"/>
      <c r="AB45" s="344"/>
      <c r="AC45" s="344"/>
      <c r="AD45" s="344"/>
      <c r="AE45" s="344"/>
      <c r="AF45" s="348"/>
    </row>
    <row r="46" spans="1:32" ht="18.75" customHeight="1" x14ac:dyDescent="0.4">
      <c r="A46" s="271"/>
      <c r="B46" s="272"/>
      <c r="C46" s="273"/>
      <c r="D46" s="274"/>
      <c r="E46" s="275"/>
      <c r="F46" s="276"/>
      <c r="G46" s="282"/>
      <c r="H46" s="321" t="s">
        <v>354</v>
      </c>
      <c r="I46" s="289" t="s">
        <v>298</v>
      </c>
      <c r="J46" s="290" t="s">
        <v>332</v>
      </c>
      <c r="K46" s="323"/>
      <c r="L46" s="291" t="s">
        <v>298</v>
      </c>
      <c r="M46" s="290" t="s">
        <v>333</v>
      </c>
      <c r="N46" s="324"/>
      <c r="O46" s="290"/>
      <c r="P46" s="290"/>
      <c r="Q46" s="290"/>
      <c r="R46" s="290"/>
      <c r="S46" s="290"/>
      <c r="T46" s="290"/>
      <c r="U46" s="290"/>
      <c r="V46" s="290"/>
      <c r="W46" s="290"/>
      <c r="X46" s="290"/>
      <c r="Y46" s="290"/>
      <c r="Z46" s="290"/>
      <c r="AA46" s="290"/>
      <c r="AB46" s="290"/>
      <c r="AC46" s="290"/>
      <c r="AD46" s="290"/>
      <c r="AE46" s="290"/>
      <c r="AF46" s="330"/>
    </row>
    <row r="47" spans="1:32" ht="18.75" customHeight="1" x14ac:dyDescent="0.4">
      <c r="A47" s="271"/>
      <c r="B47" s="272"/>
      <c r="C47" s="273"/>
      <c r="D47" s="274"/>
      <c r="E47" s="275"/>
      <c r="F47" s="276"/>
      <c r="G47" s="282"/>
      <c r="H47" s="326" t="s">
        <v>355</v>
      </c>
      <c r="I47" s="289" t="s">
        <v>298</v>
      </c>
      <c r="J47" s="290" t="s">
        <v>332</v>
      </c>
      <c r="K47" s="323"/>
      <c r="L47" s="291" t="s">
        <v>298</v>
      </c>
      <c r="M47" s="290" t="s">
        <v>333</v>
      </c>
      <c r="N47" s="324"/>
      <c r="O47" s="290"/>
      <c r="P47" s="290"/>
      <c r="Q47" s="290"/>
      <c r="R47" s="290"/>
      <c r="S47" s="290"/>
      <c r="T47" s="290"/>
      <c r="U47" s="290"/>
      <c r="V47" s="290"/>
      <c r="W47" s="290"/>
      <c r="X47" s="290"/>
      <c r="Y47" s="290"/>
      <c r="Z47" s="290"/>
      <c r="AA47" s="290"/>
      <c r="AB47" s="290"/>
      <c r="AC47" s="290"/>
      <c r="AD47" s="290"/>
      <c r="AE47" s="290"/>
      <c r="AF47" s="330"/>
    </row>
    <row r="48" spans="1:32" ht="18.75" customHeight="1" x14ac:dyDescent="0.4">
      <c r="A48" s="271"/>
      <c r="B48" s="272"/>
      <c r="C48" s="273"/>
      <c r="D48" s="274"/>
      <c r="E48" s="275"/>
      <c r="F48" s="276"/>
      <c r="G48" s="282"/>
      <c r="H48" s="321" t="s">
        <v>356</v>
      </c>
      <c r="I48" s="289" t="s">
        <v>298</v>
      </c>
      <c r="J48" s="290" t="s">
        <v>332</v>
      </c>
      <c r="K48" s="323"/>
      <c r="L48" s="291" t="s">
        <v>298</v>
      </c>
      <c r="M48" s="290" t="s">
        <v>333</v>
      </c>
      <c r="N48" s="324"/>
      <c r="O48" s="290"/>
      <c r="P48" s="290"/>
      <c r="Q48" s="290"/>
      <c r="R48" s="290"/>
      <c r="S48" s="290"/>
      <c r="T48" s="290"/>
      <c r="U48" s="290"/>
      <c r="V48" s="290"/>
      <c r="W48" s="290"/>
      <c r="X48" s="290"/>
      <c r="Y48" s="290"/>
      <c r="Z48" s="290"/>
      <c r="AA48" s="290"/>
      <c r="AB48" s="290"/>
      <c r="AC48" s="290"/>
      <c r="AD48" s="290"/>
      <c r="AE48" s="290"/>
      <c r="AF48" s="330"/>
    </row>
    <row r="49" spans="1:32" ht="18.75" customHeight="1" x14ac:dyDescent="0.4">
      <c r="A49" s="279" t="s">
        <v>298</v>
      </c>
      <c r="B49" s="272" t="s">
        <v>359</v>
      </c>
      <c r="C49" s="273" t="s">
        <v>375</v>
      </c>
      <c r="D49" s="274"/>
      <c r="E49" s="275"/>
      <c r="F49" s="276"/>
      <c r="G49" s="282"/>
      <c r="H49" s="321" t="s">
        <v>376</v>
      </c>
      <c r="I49" s="289" t="s">
        <v>298</v>
      </c>
      <c r="J49" s="290" t="s">
        <v>332</v>
      </c>
      <c r="K49" s="323"/>
      <c r="L49" s="291" t="s">
        <v>298</v>
      </c>
      <c r="M49" s="290" t="s">
        <v>333</v>
      </c>
      <c r="N49" s="324"/>
      <c r="O49" s="290"/>
      <c r="P49" s="290"/>
      <c r="Q49" s="290"/>
      <c r="R49" s="290"/>
      <c r="S49" s="290"/>
      <c r="T49" s="290"/>
      <c r="U49" s="290"/>
      <c r="V49" s="290"/>
      <c r="W49" s="290"/>
      <c r="X49" s="290"/>
      <c r="Y49" s="290"/>
      <c r="Z49" s="290"/>
      <c r="AA49" s="290"/>
      <c r="AB49" s="290"/>
      <c r="AC49" s="290"/>
      <c r="AD49" s="290"/>
      <c r="AE49" s="290"/>
      <c r="AF49" s="330"/>
    </row>
    <row r="50" spans="1:32" ht="18.75" customHeight="1" x14ac:dyDescent="0.4">
      <c r="A50" s="271"/>
      <c r="B50" s="272"/>
      <c r="C50" s="273"/>
      <c r="D50" s="274"/>
      <c r="E50" s="275"/>
      <c r="F50" s="276"/>
      <c r="G50" s="282"/>
      <c r="H50" s="329" t="s">
        <v>358</v>
      </c>
      <c r="I50" s="289" t="s">
        <v>298</v>
      </c>
      <c r="J50" s="290" t="s">
        <v>332</v>
      </c>
      <c r="K50" s="323"/>
      <c r="L50" s="291" t="s">
        <v>298</v>
      </c>
      <c r="M50" s="290" t="s">
        <v>333</v>
      </c>
      <c r="N50" s="324"/>
      <c r="O50" s="290"/>
      <c r="P50" s="290"/>
      <c r="Q50" s="290"/>
      <c r="R50" s="290"/>
      <c r="S50" s="290"/>
      <c r="T50" s="290"/>
      <c r="U50" s="290"/>
      <c r="V50" s="290"/>
      <c r="W50" s="290"/>
      <c r="X50" s="290"/>
      <c r="Y50" s="290"/>
      <c r="Z50" s="290"/>
      <c r="AA50" s="290"/>
      <c r="AB50" s="290"/>
      <c r="AC50" s="290"/>
      <c r="AD50" s="290"/>
      <c r="AE50" s="290"/>
      <c r="AF50" s="330"/>
    </row>
    <row r="51" spans="1:32" ht="18.75" customHeight="1" x14ac:dyDescent="0.4">
      <c r="A51" s="271"/>
      <c r="B51" s="272"/>
      <c r="C51" s="273"/>
      <c r="D51" s="274"/>
      <c r="E51" s="275"/>
      <c r="F51" s="276"/>
      <c r="G51" s="282"/>
      <c r="H51" s="321" t="s">
        <v>362</v>
      </c>
      <c r="I51" s="289" t="s">
        <v>298</v>
      </c>
      <c r="J51" s="290" t="s">
        <v>332</v>
      </c>
      <c r="K51" s="323"/>
      <c r="L51" s="291" t="s">
        <v>298</v>
      </c>
      <c r="M51" s="290" t="s">
        <v>333</v>
      </c>
      <c r="N51" s="324"/>
      <c r="O51" s="290"/>
      <c r="P51" s="290"/>
      <c r="Q51" s="290"/>
      <c r="R51" s="290"/>
      <c r="S51" s="290"/>
      <c r="T51" s="290"/>
      <c r="U51" s="290"/>
      <c r="V51" s="290"/>
      <c r="W51" s="290"/>
      <c r="X51" s="290"/>
      <c r="Y51" s="290"/>
      <c r="Z51" s="290"/>
      <c r="AA51" s="290"/>
      <c r="AB51" s="290"/>
      <c r="AC51" s="290"/>
      <c r="AD51" s="290"/>
      <c r="AE51" s="290"/>
      <c r="AF51" s="330"/>
    </row>
    <row r="52" spans="1:32" ht="18.75" customHeight="1" x14ac:dyDescent="0.4">
      <c r="A52" s="271"/>
      <c r="B52" s="272"/>
      <c r="C52" s="273"/>
      <c r="D52" s="274"/>
      <c r="E52" s="275"/>
      <c r="F52" s="276"/>
      <c r="G52" s="282"/>
      <c r="H52" s="329" t="s">
        <v>367</v>
      </c>
      <c r="I52" s="289" t="s">
        <v>298</v>
      </c>
      <c r="J52" s="290" t="s">
        <v>332</v>
      </c>
      <c r="K52" s="290"/>
      <c r="L52" s="291" t="s">
        <v>298</v>
      </c>
      <c r="M52" s="290" t="s">
        <v>368</v>
      </c>
      <c r="N52" s="290"/>
      <c r="O52" s="291" t="s">
        <v>298</v>
      </c>
      <c r="P52" s="290" t="s">
        <v>369</v>
      </c>
      <c r="Q52" s="324"/>
      <c r="R52" s="324"/>
      <c r="S52" s="324"/>
      <c r="T52" s="290"/>
      <c r="U52" s="290"/>
      <c r="V52" s="290"/>
      <c r="W52" s="290"/>
      <c r="X52" s="290"/>
      <c r="Y52" s="290"/>
      <c r="Z52" s="290"/>
      <c r="AA52" s="290"/>
      <c r="AB52" s="290"/>
      <c r="AC52" s="290"/>
      <c r="AD52" s="290"/>
      <c r="AE52" s="290"/>
      <c r="AF52" s="330"/>
    </row>
    <row r="53" spans="1:32" ht="18.75" customHeight="1" x14ac:dyDescent="0.4">
      <c r="A53" s="301"/>
      <c r="B53" s="302"/>
      <c r="C53" s="303"/>
      <c r="D53" s="304"/>
      <c r="E53" s="305"/>
      <c r="F53" s="306"/>
      <c r="G53" s="336"/>
      <c r="H53" s="349" t="s">
        <v>370</v>
      </c>
      <c r="I53" s="350" t="s">
        <v>298</v>
      </c>
      <c r="J53" s="351" t="s">
        <v>332</v>
      </c>
      <c r="K53" s="352"/>
      <c r="L53" s="353" t="s">
        <v>298</v>
      </c>
      <c r="M53" s="351" t="s">
        <v>333</v>
      </c>
      <c r="N53" s="354"/>
      <c r="O53" s="351"/>
      <c r="P53" s="351"/>
      <c r="Q53" s="351"/>
      <c r="R53" s="351"/>
      <c r="S53" s="351"/>
      <c r="T53" s="351"/>
      <c r="U53" s="351"/>
      <c r="V53" s="351"/>
      <c r="W53" s="351"/>
      <c r="X53" s="351"/>
      <c r="Y53" s="351"/>
      <c r="Z53" s="351"/>
      <c r="AA53" s="351"/>
      <c r="AB53" s="351"/>
      <c r="AC53" s="351"/>
      <c r="AD53" s="351"/>
      <c r="AE53" s="351"/>
      <c r="AF53" s="355"/>
    </row>
    <row r="54" spans="1:32" ht="8.25" customHeight="1" x14ac:dyDescent="0.15">
      <c r="A54" s="356"/>
      <c r="B54" s="356"/>
      <c r="G54" s="280"/>
      <c r="H54" s="280"/>
      <c r="I54" s="280"/>
      <c r="J54" s="280"/>
      <c r="K54" s="280"/>
      <c r="L54" s="280"/>
      <c r="M54" s="280"/>
      <c r="N54" s="280"/>
      <c r="O54" s="280"/>
      <c r="P54" s="280"/>
      <c r="Q54" s="280"/>
      <c r="R54" s="280"/>
      <c r="S54" s="280"/>
      <c r="T54" s="280"/>
      <c r="U54" s="280"/>
      <c r="V54" s="280"/>
      <c r="W54" s="280"/>
      <c r="X54" s="280"/>
      <c r="Y54" s="280"/>
      <c r="Z54" s="280"/>
      <c r="AA54" s="280"/>
      <c r="AB54" s="280"/>
    </row>
    <row r="55" spans="1:32" ht="20.25" customHeight="1" x14ac:dyDescent="0.15">
      <c r="A55" s="357"/>
      <c r="B55" s="357"/>
      <c r="C55" s="280" t="s">
        <v>377</v>
      </c>
      <c r="D55" s="280"/>
      <c r="E55" s="356"/>
      <c r="F55" s="356"/>
      <c r="G55" s="356"/>
      <c r="H55" s="356"/>
      <c r="I55" s="356"/>
      <c r="J55" s="356"/>
      <c r="K55" s="356"/>
      <c r="L55" s="356"/>
      <c r="M55" s="356"/>
      <c r="N55" s="356"/>
      <c r="O55" s="356"/>
      <c r="P55" s="356"/>
      <c r="Q55" s="356"/>
      <c r="R55" s="356"/>
      <c r="S55" s="356"/>
      <c r="T55" s="356"/>
      <c r="U55" s="356"/>
      <c r="V55" s="356"/>
    </row>
  </sheetData>
  <mergeCells count="34">
    <mergeCell ref="H41:H42"/>
    <mergeCell ref="I41:I42"/>
    <mergeCell ref="J41:L42"/>
    <mergeCell ref="M41:M42"/>
    <mergeCell ref="N41:P42"/>
    <mergeCell ref="H43:H44"/>
    <mergeCell ref="I43:I44"/>
    <mergeCell ref="J43:L44"/>
    <mergeCell ref="M43:M44"/>
    <mergeCell ref="N43:P44"/>
    <mergeCell ref="A35:AF35"/>
    <mergeCell ref="S37:V37"/>
    <mergeCell ref="A39:C39"/>
    <mergeCell ref="D39:E39"/>
    <mergeCell ref="F39:G39"/>
    <mergeCell ref="H39:AF39"/>
    <mergeCell ref="H9:H10"/>
    <mergeCell ref="I9:I10"/>
    <mergeCell ref="J9:L10"/>
    <mergeCell ref="M9:M10"/>
    <mergeCell ref="N9:P10"/>
    <mergeCell ref="H11:H12"/>
    <mergeCell ref="I11:I12"/>
    <mergeCell ref="J11:L12"/>
    <mergeCell ref="M11:M12"/>
    <mergeCell ref="N11:P1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1" firstPageNumber="57" fitToHeight="0" orientation="landscape" cellComments="asDisplayed"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55" zoomScaleNormal="55" zoomScaleSheetLayoutView="55" workbookViewId="0">
      <selection activeCell="AC4" sqref="AC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486" t="s">
        <v>163</v>
      </c>
      <c r="AN1" s="486"/>
      <c r="AO1" s="486"/>
      <c r="AP1" s="486"/>
      <c r="AQ1" s="486"/>
      <c r="AR1" s="486"/>
      <c r="AS1" s="486"/>
      <c r="AT1" s="486"/>
      <c r="AU1" s="486"/>
      <c r="AV1" s="486"/>
      <c r="AW1" s="486"/>
      <c r="AX1" s="486"/>
      <c r="AY1" s="486"/>
      <c r="AZ1" s="486"/>
      <c r="BA1" s="486"/>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478">
        <v>5</v>
      </c>
      <c r="V2" s="478"/>
      <c r="W2" s="39" t="s">
        <v>17</v>
      </c>
      <c r="X2" s="487">
        <f>IF(U2=0,"",YEAR(DATE(2018+U2,1,1)))</f>
        <v>2023</v>
      </c>
      <c r="Y2" s="487"/>
      <c r="Z2" s="41" t="s">
        <v>21</v>
      </c>
      <c r="AA2" s="41" t="s">
        <v>22</v>
      </c>
      <c r="AB2" s="478">
        <v>4</v>
      </c>
      <c r="AC2" s="478"/>
      <c r="AD2" s="41" t="s">
        <v>23</v>
      </c>
      <c r="AE2" s="41"/>
      <c r="AF2" s="41"/>
      <c r="AG2" s="41"/>
      <c r="AH2" s="41"/>
      <c r="AI2" s="41"/>
      <c r="AJ2" s="40"/>
      <c r="AK2" s="39" t="s">
        <v>18</v>
      </c>
      <c r="AL2" s="39" t="s">
        <v>17</v>
      </c>
      <c r="AM2" s="478"/>
      <c r="AN2" s="478"/>
      <c r="AO2" s="478"/>
      <c r="AP2" s="478"/>
      <c r="AQ2" s="478"/>
      <c r="AR2" s="478"/>
      <c r="AS2" s="478"/>
      <c r="AT2" s="478"/>
      <c r="AU2" s="478"/>
      <c r="AV2" s="478"/>
      <c r="AW2" s="478"/>
      <c r="AX2" s="478"/>
      <c r="AY2" s="478"/>
      <c r="AZ2" s="478"/>
      <c r="BA2" s="47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512" t="s">
        <v>145</v>
      </c>
      <c r="BA3" s="512"/>
      <c r="BB3" s="512"/>
      <c r="BC3" s="51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512" t="s">
        <v>137</v>
      </c>
      <c r="BA4" s="512"/>
      <c r="BB4" s="512"/>
      <c r="BC4" s="51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472">
        <v>40</v>
      </c>
      <c r="AW5" s="473"/>
      <c r="AX5" s="61" t="s">
        <v>24</v>
      </c>
      <c r="AY5" s="60"/>
      <c r="AZ5" s="472">
        <v>160</v>
      </c>
      <c r="BA5" s="473"/>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476">
        <f>DAY(EOMONTH(DATE(X2,AB2,1),0))</f>
        <v>30</v>
      </c>
      <c r="BA6" s="477"/>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431" t="s">
        <v>27</v>
      </c>
      <c r="C8" s="435" t="s">
        <v>85</v>
      </c>
      <c r="D8" s="443"/>
      <c r="E8" s="434" t="s">
        <v>86</v>
      </c>
      <c r="F8" s="443"/>
      <c r="G8" s="434" t="s">
        <v>87</v>
      </c>
      <c r="H8" s="435"/>
      <c r="I8" s="435"/>
      <c r="J8" s="435"/>
      <c r="K8" s="443"/>
      <c r="L8" s="434" t="s">
        <v>88</v>
      </c>
      <c r="M8" s="435"/>
      <c r="N8" s="435"/>
      <c r="O8" s="436"/>
      <c r="P8" s="474" t="s">
        <v>153</v>
      </c>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524" t="str">
        <f>IF(AZ3="４週","(9)1～4週目の勤務時間数合計","(9)1か月の勤務時間数合計")</f>
        <v>(9)1～4週目の勤務時間数合計</v>
      </c>
      <c r="AV8" s="525"/>
      <c r="AW8" s="524" t="s">
        <v>89</v>
      </c>
      <c r="AX8" s="525"/>
      <c r="AY8" s="493" t="s">
        <v>151</v>
      </c>
      <c r="AZ8" s="493"/>
      <c r="BA8" s="493"/>
      <c r="BB8" s="493"/>
      <c r="BC8" s="493"/>
      <c r="BD8" s="493"/>
    </row>
    <row r="9" spans="1:57" ht="20.25" customHeight="1" thickBot="1" x14ac:dyDescent="0.45">
      <c r="A9" s="71"/>
      <c r="B9" s="432"/>
      <c r="C9" s="438"/>
      <c r="D9" s="444"/>
      <c r="E9" s="437"/>
      <c r="F9" s="444"/>
      <c r="G9" s="437"/>
      <c r="H9" s="438"/>
      <c r="I9" s="438"/>
      <c r="J9" s="438"/>
      <c r="K9" s="444"/>
      <c r="L9" s="437"/>
      <c r="M9" s="438"/>
      <c r="N9" s="438"/>
      <c r="O9" s="439"/>
      <c r="P9" s="446" t="s">
        <v>11</v>
      </c>
      <c r="Q9" s="447"/>
      <c r="R9" s="447"/>
      <c r="S9" s="447"/>
      <c r="T9" s="447"/>
      <c r="U9" s="447"/>
      <c r="V9" s="448"/>
      <c r="W9" s="446" t="s">
        <v>12</v>
      </c>
      <c r="X9" s="447"/>
      <c r="Y9" s="447"/>
      <c r="Z9" s="447"/>
      <c r="AA9" s="447"/>
      <c r="AB9" s="447"/>
      <c r="AC9" s="448"/>
      <c r="AD9" s="446" t="s">
        <v>13</v>
      </c>
      <c r="AE9" s="447"/>
      <c r="AF9" s="447"/>
      <c r="AG9" s="447"/>
      <c r="AH9" s="447"/>
      <c r="AI9" s="447"/>
      <c r="AJ9" s="448"/>
      <c r="AK9" s="446" t="s">
        <v>14</v>
      </c>
      <c r="AL9" s="447"/>
      <c r="AM9" s="447"/>
      <c r="AN9" s="447"/>
      <c r="AO9" s="447"/>
      <c r="AP9" s="447"/>
      <c r="AQ9" s="448"/>
      <c r="AR9" s="446" t="s">
        <v>15</v>
      </c>
      <c r="AS9" s="447"/>
      <c r="AT9" s="448"/>
      <c r="AU9" s="526"/>
      <c r="AV9" s="527"/>
      <c r="AW9" s="526"/>
      <c r="AX9" s="527"/>
      <c r="AY9" s="493"/>
      <c r="AZ9" s="493"/>
      <c r="BA9" s="493"/>
      <c r="BB9" s="493"/>
      <c r="BC9" s="493"/>
      <c r="BD9" s="493"/>
    </row>
    <row r="10" spans="1:57" ht="20.25" customHeight="1" thickBot="1" x14ac:dyDescent="0.45">
      <c r="A10" s="71"/>
      <c r="B10" s="432"/>
      <c r="C10" s="438"/>
      <c r="D10" s="444"/>
      <c r="E10" s="437"/>
      <c r="F10" s="444"/>
      <c r="G10" s="437"/>
      <c r="H10" s="438"/>
      <c r="I10" s="438"/>
      <c r="J10" s="438"/>
      <c r="K10" s="444"/>
      <c r="L10" s="437"/>
      <c r="M10" s="438"/>
      <c r="N10" s="438"/>
      <c r="O10" s="43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526"/>
      <c r="AV10" s="527"/>
      <c r="AW10" s="526"/>
      <c r="AX10" s="527"/>
      <c r="AY10" s="493"/>
      <c r="AZ10" s="493"/>
      <c r="BA10" s="493"/>
      <c r="BB10" s="493"/>
      <c r="BC10" s="493"/>
      <c r="BD10" s="493"/>
    </row>
    <row r="11" spans="1:57" ht="20.25" hidden="1" customHeight="1" thickBot="1" x14ac:dyDescent="0.45">
      <c r="A11" s="71"/>
      <c r="B11" s="432"/>
      <c r="C11" s="438"/>
      <c r="D11" s="444"/>
      <c r="E11" s="437"/>
      <c r="F11" s="444"/>
      <c r="G11" s="437"/>
      <c r="H11" s="438"/>
      <c r="I11" s="438"/>
      <c r="J11" s="438"/>
      <c r="K11" s="444"/>
      <c r="L11" s="437"/>
      <c r="M11" s="438"/>
      <c r="N11" s="438"/>
      <c r="O11" s="439"/>
      <c r="P11" s="89">
        <f>WEEKDAY(DATE($X$2,$AB$2,1))</f>
        <v>7</v>
      </c>
      <c r="Q11" s="90">
        <f>WEEKDAY(DATE($X$2,$AB$2,2))</f>
        <v>1</v>
      </c>
      <c r="R11" s="90">
        <f>WEEKDAY(DATE($X$2,$AB$2,3))</f>
        <v>2</v>
      </c>
      <c r="S11" s="90">
        <f>WEEKDAY(DATE($X$2,$AB$2,4))</f>
        <v>3</v>
      </c>
      <c r="T11" s="90">
        <f>WEEKDAY(DATE($X$2,$AB$2,5))</f>
        <v>4</v>
      </c>
      <c r="U11" s="90">
        <f>WEEKDAY(DATE($X$2,$AB$2,6))</f>
        <v>5</v>
      </c>
      <c r="V11" s="91">
        <f>WEEKDAY(DATE($X$2,$AB$2,7))</f>
        <v>6</v>
      </c>
      <c r="W11" s="89">
        <f>WEEKDAY(DATE($X$2,$AB$2,8))</f>
        <v>7</v>
      </c>
      <c r="X11" s="90">
        <f>WEEKDAY(DATE($X$2,$AB$2,9))</f>
        <v>1</v>
      </c>
      <c r="Y11" s="90">
        <f>WEEKDAY(DATE($X$2,$AB$2,10))</f>
        <v>2</v>
      </c>
      <c r="Z11" s="90">
        <f>WEEKDAY(DATE($X$2,$AB$2,11))</f>
        <v>3</v>
      </c>
      <c r="AA11" s="90">
        <f>WEEKDAY(DATE($X$2,$AB$2,12))</f>
        <v>4</v>
      </c>
      <c r="AB11" s="90">
        <f>WEEKDAY(DATE($X$2,$AB$2,13))</f>
        <v>5</v>
      </c>
      <c r="AC11" s="91">
        <f>WEEKDAY(DATE($X$2,$AB$2,14))</f>
        <v>6</v>
      </c>
      <c r="AD11" s="89">
        <f>WEEKDAY(DATE($X$2,$AB$2,15))</f>
        <v>7</v>
      </c>
      <c r="AE11" s="90">
        <f>WEEKDAY(DATE($X$2,$AB$2,16))</f>
        <v>1</v>
      </c>
      <c r="AF11" s="90">
        <f>WEEKDAY(DATE($X$2,$AB$2,17))</f>
        <v>2</v>
      </c>
      <c r="AG11" s="90">
        <f>WEEKDAY(DATE($X$2,$AB$2,18))</f>
        <v>3</v>
      </c>
      <c r="AH11" s="90">
        <f>WEEKDAY(DATE($X$2,$AB$2,19))</f>
        <v>4</v>
      </c>
      <c r="AI11" s="90">
        <f>WEEKDAY(DATE($X$2,$AB$2,20))</f>
        <v>5</v>
      </c>
      <c r="AJ11" s="91">
        <f>WEEKDAY(DATE($X$2,$AB$2,21))</f>
        <v>6</v>
      </c>
      <c r="AK11" s="89">
        <f>WEEKDAY(DATE($X$2,$AB$2,22))</f>
        <v>7</v>
      </c>
      <c r="AL11" s="90">
        <f>WEEKDAY(DATE($X$2,$AB$2,23))</f>
        <v>1</v>
      </c>
      <c r="AM11" s="90">
        <f>WEEKDAY(DATE($X$2,$AB$2,24))</f>
        <v>2</v>
      </c>
      <c r="AN11" s="90">
        <f>WEEKDAY(DATE($X$2,$AB$2,25))</f>
        <v>3</v>
      </c>
      <c r="AO11" s="90">
        <f>WEEKDAY(DATE($X$2,$AB$2,26))</f>
        <v>4</v>
      </c>
      <c r="AP11" s="90">
        <f>WEEKDAY(DATE($X$2,$AB$2,27))</f>
        <v>5</v>
      </c>
      <c r="AQ11" s="91">
        <f>WEEKDAY(DATE($X$2,$AB$2,28))</f>
        <v>6</v>
      </c>
      <c r="AR11" s="89">
        <f>IF(AR10=29,WEEKDAY(DATE($X$2,$AB$2,29)),0)</f>
        <v>0</v>
      </c>
      <c r="AS11" s="90">
        <f>IF(AS10=30,WEEKDAY(DATE($X$2,$AB$2,30)),0)</f>
        <v>0</v>
      </c>
      <c r="AT11" s="95">
        <f>IF(AT10=31,WEEKDAY(DATE($X$2,$AB$2,31)),0)</f>
        <v>0</v>
      </c>
      <c r="AU11" s="528"/>
      <c r="AV11" s="529"/>
      <c r="AW11" s="528"/>
      <c r="AX11" s="529"/>
      <c r="AY11" s="494"/>
      <c r="AZ11" s="494"/>
      <c r="BA11" s="494"/>
      <c r="BB11" s="494"/>
      <c r="BC11" s="494"/>
      <c r="BD11" s="494"/>
    </row>
    <row r="12" spans="1:57" ht="20.25" customHeight="1" thickBot="1" x14ac:dyDescent="0.45">
      <c r="A12" s="71"/>
      <c r="B12" s="433"/>
      <c r="C12" s="441"/>
      <c r="D12" s="445"/>
      <c r="E12" s="440"/>
      <c r="F12" s="445"/>
      <c r="G12" s="440"/>
      <c r="H12" s="441"/>
      <c r="I12" s="441"/>
      <c r="J12" s="441"/>
      <c r="K12" s="445"/>
      <c r="L12" s="440"/>
      <c r="M12" s="441"/>
      <c r="N12" s="441"/>
      <c r="O12" s="442"/>
      <c r="P12" s="92" t="str">
        <f>IF(P11=1,"日",IF(P11=2,"月",IF(P11=3,"火",IF(P11=4,"水",IF(P11=5,"木",IF(P11=6,"金","土"))))))</f>
        <v>土</v>
      </c>
      <c r="Q12" s="93" t="str">
        <f t="shared" ref="Q12:V12" si="0">IF(Q11=1,"日",IF(Q11=2,"月",IF(Q11=3,"火",IF(Q11=4,"水",IF(Q11=5,"木",IF(Q11=6,"金","土"))))))</f>
        <v>日</v>
      </c>
      <c r="R12" s="93" t="str">
        <f t="shared" si="0"/>
        <v>月</v>
      </c>
      <c r="S12" s="93" t="str">
        <f t="shared" si="0"/>
        <v>火</v>
      </c>
      <c r="T12" s="93" t="str">
        <f t="shared" si="0"/>
        <v>水</v>
      </c>
      <c r="U12" s="93" t="str">
        <f t="shared" si="0"/>
        <v>木</v>
      </c>
      <c r="V12" s="94" t="str">
        <f t="shared" si="0"/>
        <v>金</v>
      </c>
      <c r="W12" s="92" t="str">
        <f t="shared" ref="W12" si="1">IF(W11=1,"日",IF(W11=2,"月",IF(W11=3,"火",IF(W11=4,"水",IF(W11=5,"木",IF(W11=6,"金","土"))))))</f>
        <v>土</v>
      </c>
      <c r="X12" s="93" t="str">
        <f t="shared" ref="X12" si="2">IF(X11=1,"日",IF(X11=2,"月",IF(X11=3,"火",IF(X11=4,"水",IF(X11=5,"木",IF(X11=6,"金","土"))))))</f>
        <v>日</v>
      </c>
      <c r="Y12" s="93" t="str">
        <f t="shared" ref="Y12" si="3">IF(Y11=1,"日",IF(Y11=2,"月",IF(Y11=3,"火",IF(Y11=4,"水",IF(Y11=5,"木",IF(Y11=6,"金","土"))))))</f>
        <v>月</v>
      </c>
      <c r="Z12" s="93" t="str">
        <f t="shared" ref="Z12" si="4">IF(Z11=1,"日",IF(Z11=2,"月",IF(Z11=3,"火",IF(Z11=4,"水",IF(Z11=5,"木",IF(Z11=6,"金","土"))))))</f>
        <v>火</v>
      </c>
      <c r="AA12" s="93" t="str">
        <f t="shared" ref="AA12" si="5">IF(AA11=1,"日",IF(AA11=2,"月",IF(AA11=3,"火",IF(AA11=4,"水",IF(AA11=5,"木",IF(AA11=6,"金","土"))))))</f>
        <v>水</v>
      </c>
      <c r="AB12" s="93" t="str">
        <f t="shared" ref="AB12" si="6">IF(AB11=1,"日",IF(AB11=2,"月",IF(AB11=3,"火",IF(AB11=4,"水",IF(AB11=5,"木",IF(AB11=6,"金","土"))))))</f>
        <v>木</v>
      </c>
      <c r="AC12" s="94" t="str">
        <f t="shared" ref="AC12" si="7">IF(AC11=1,"日",IF(AC11=2,"月",IF(AC11=3,"火",IF(AC11=4,"水",IF(AC11=5,"木",IF(AC11=6,"金","土"))))))</f>
        <v>金</v>
      </c>
      <c r="AD12" s="92" t="str">
        <f t="shared" ref="AD12" si="8">IF(AD11=1,"日",IF(AD11=2,"月",IF(AD11=3,"火",IF(AD11=4,"水",IF(AD11=5,"木",IF(AD11=6,"金","土"))))))</f>
        <v>土</v>
      </c>
      <c r="AE12" s="93" t="str">
        <f t="shared" ref="AE12" si="9">IF(AE11=1,"日",IF(AE11=2,"月",IF(AE11=3,"火",IF(AE11=4,"水",IF(AE11=5,"木",IF(AE11=6,"金","土"))))))</f>
        <v>日</v>
      </c>
      <c r="AF12" s="93" t="str">
        <f t="shared" ref="AF12" si="10">IF(AF11=1,"日",IF(AF11=2,"月",IF(AF11=3,"火",IF(AF11=4,"水",IF(AF11=5,"木",IF(AF11=6,"金","土"))))))</f>
        <v>月</v>
      </c>
      <c r="AG12" s="93" t="str">
        <f t="shared" ref="AG12" si="11">IF(AG11=1,"日",IF(AG11=2,"月",IF(AG11=3,"火",IF(AG11=4,"水",IF(AG11=5,"木",IF(AG11=6,"金","土"))))))</f>
        <v>火</v>
      </c>
      <c r="AH12" s="93" t="str">
        <f t="shared" ref="AH12" si="12">IF(AH11=1,"日",IF(AH11=2,"月",IF(AH11=3,"火",IF(AH11=4,"水",IF(AH11=5,"木",IF(AH11=6,"金","土"))))))</f>
        <v>水</v>
      </c>
      <c r="AI12" s="93" t="str">
        <f t="shared" ref="AI12" si="13">IF(AI11=1,"日",IF(AI11=2,"月",IF(AI11=3,"火",IF(AI11=4,"水",IF(AI11=5,"木",IF(AI11=6,"金","土"))))))</f>
        <v>木</v>
      </c>
      <c r="AJ12" s="94" t="str">
        <f t="shared" ref="AJ12" si="14">IF(AJ11=1,"日",IF(AJ11=2,"月",IF(AJ11=3,"火",IF(AJ11=4,"水",IF(AJ11=5,"木",IF(AJ11=6,"金","土"))))))</f>
        <v>金</v>
      </c>
      <c r="AK12" s="92" t="str">
        <f t="shared" ref="AK12" si="15">IF(AK11=1,"日",IF(AK11=2,"月",IF(AK11=3,"火",IF(AK11=4,"水",IF(AK11=5,"木",IF(AK11=6,"金","土"))))))</f>
        <v>土</v>
      </c>
      <c r="AL12" s="93" t="str">
        <f t="shared" ref="AL12" si="16">IF(AL11=1,"日",IF(AL11=2,"月",IF(AL11=3,"火",IF(AL11=4,"水",IF(AL11=5,"木",IF(AL11=6,"金","土"))))))</f>
        <v>日</v>
      </c>
      <c r="AM12" s="93" t="str">
        <f t="shared" ref="AM12" si="17">IF(AM11=1,"日",IF(AM11=2,"月",IF(AM11=3,"火",IF(AM11=4,"水",IF(AM11=5,"木",IF(AM11=6,"金","土"))))))</f>
        <v>月</v>
      </c>
      <c r="AN12" s="93" t="str">
        <f t="shared" ref="AN12" si="18">IF(AN11=1,"日",IF(AN11=2,"月",IF(AN11=3,"火",IF(AN11=4,"水",IF(AN11=5,"木",IF(AN11=6,"金","土"))))))</f>
        <v>火</v>
      </c>
      <c r="AO12" s="93" t="str">
        <f t="shared" ref="AO12" si="19">IF(AO11=1,"日",IF(AO11=2,"月",IF(AO11=3,"火",IF(AO11=4,"水",IF(AO11=5,"木",IF(AO11=6,"金","土"))))))</f>
        <v>水</v>
      </c>
      <c r="AP12" s="93" t="str">
        <f t="shared" ref="AP12" si="20">IF(AP11=1,"日",IF(AP11=2,"月",IF(AP11=3,"火",IF(AP11=4,"水",IF(AP11=5,"木",IF(AP11=6,"金","土"))))))</f>
        <v>木</v>
      </c>
      <c r="AQ12" s="94" t="str">
        <f t="shared" ref="AQ12" si="21">IF(AQ11=1,"日",IF(AQ11=2,"月",IF(AQ11=3,"火",IF(AQ11=4,"水",IF(AQ11=5,"木",IF(AQ11=6,"金","土"))))))</f>
        <v>金</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530"/>
      <c r="AV12" s="531"/>
      <c r="AW12" s="530"/>
      <c r="AX12" s="531"/>
      <c r="AY12" s="494"/>
      <c r="AZ12" s="494"/>
      <c r="BA12" s="494"/>
      <c r="BB12" s="494"/>
      <c r="BC12" s="494"/>
      <c r="BD12" s="494"/>
    </row>
    <row r="13" spans="1:57" ht="39.950000000000003" customHeight="1" x14ac:dyDescent="0.4">
      <c r="A13" s="71"/>
      <c r="B13" s="86">
        <v>1</v>
      </c>
      <c r="C13" s="421"/>
      <c r="D13" s="422"/>
      <c r="E13" s="423"/>
      <c r="F13" s="424"/>
      <c r="G13" s="425"/>
      <c r="H13" s="426"/>
      <c r="I13" s="426"/>
      <c r="J13" s="426"/>
      <c r="K13" s="427"/>
      <c r="L13" s="428"/>
      <c r="M13" s="429"/>
      <c r="N13" s="429"/>
      <c r="O13" s="430"/>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449">
        <f>IF($AZ$3="４週",SUM(P13:AQ13),IF($AZ$3="暦月",SUM(P13:AT13),""))</f>
        <v>0</v>
      </c>
      <c r="AV13" s="450"/>
      <c r="AW13" s="451">
        <f t="shared" ref="AW13:AW30" si="22">IF($AZ$3="４週",AU13/4,IF($AZ$3="暦月",AU13/($AZ$6/7),""))</f>
        <v>0</v>
      </c>
      <c r="AX13" s="452"/>
      <c r="AY13" s="391"/>
      <c r="AZ13" s="392"/>
      <c r="BA13" s="392"/>
      <c r="BB13" s="392"/>
      <c r="BC13" s="392"/>
      <c r="BD13" s="393"/>
    </row>
    <row r="14" spans="1:57" ht="39.950000000000003" customHeight="1" x14ac:dyDescent="0.4">
      <c r="A14" s="71"/>
      <c r="B14" s="87">
        <f t="shared" ref="B14:B30" si="23">B13+1</f>
        <v>2</v>
      </c>
      <c r="C14" s="387"/>
      <c r="D14" s="388"/>
      <c r="E14" s="389"/>
      <c r="F14" s="390"/>
      <c r="G14" s="394"/>
      <c r="H14" s="395"/>
      <c r="I14" s="395"/>
      <c r="J14" s="395"/>
      <c r="K14" s="396"/>
      <c r="L14" s="397"/>
      <c r="M14" s="398"/>
      <c r="N14" s="398"/>
      <c r="O14" s="39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415">
        <f>IF($AZ$3="４週",SUM(P14:AQ14),IF($AZ$3="暦月",SUM(P14:AT14),""))</f>
        <v>0</v>
      </c>
      <c r="AV14" s="416"/>
      <c r="AW14" s="413">
        <f t="shared" si="22"/>
        <v>0</v>
      </c>
      <c r="AX14" s="414"/>
      <c r="AY14" s="384"/>
      <c r="AZ14" s="385"/>
      <c r="BA14" s="385"/>
      <c r="BB14" s="385"/>
      <c r="BC14" s="385"/>
      <c r="BD14" s="386"/>
    </row>
    <row r="15" spans="1:57" ht="39.950000000000003" customHeight="1" x14ac:dyDescent="0.4">
      <c r="A15" s="71"/>
      <c r="B15" s="87">
        <f t="shared" si="23"/>
        <v>3</v>
      </c>
      <c r="C15" s="387"/>
      <c r="D15" s="388"/>
      <c r="E15" s="389"/>
      <c r="F15" s="390"/>
      <c r="G15" s="394"/>
      <c r="H15" s="395"/>
      <c r="I15" s="395"/>
      <c r="J15" s="395"/>
      <c r="K15" s="396"/>
      <c r="L15" s="397"/>
      <c r="M15" s="398"/>
      <c r="N15" s="398"/>
      <c r="O15" s="39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415">
        <f>IF($AZ$3="４週",SUM(P15:AQ15),IF($AZ$3="暦月",SUM(P15:AT15),""))</f>
        <v>0</v>
      </c>
      <c r="AV15" s="416"/>
      <c r="AW15" s="413">
        <f t="shared" si="22"/>
        <v>0</v>
      </c>
      <c r="AX15" s="414"/>
      <c r="AY15" s="384"/>
      <c r="AZ15" s="385"/>
      <c r="BA15" s="385"/>
      <c r="BB15" s="385"/>
      <c r="BC15" s="385"/>
      <c r="BD15" s="386"/>
    </row>
    <row r="16" spans="1:57" ht="39.950000000000003" customHeight="1" x14ac:dyDescent="0.4">
      <c r="A16" s="71"/>
      <c r="B16" s="87">
        <f t="shared" si="23"/>
        <v>4</v>
      </c>
      <c r="C16" s="387"/>
      <c r="D16" s="388"/>
      <c r="E16" s="389"/>
      <c r="F16" s="390"/>
      <c r="G16" s="394"/>
      <c r="H16" s="395"/>
      <c r="I16" s="395"/>
      <c r="J16" s="395"/>
      <c r="K16" s="396"/>
      <c r="L16" s="397"/>
      <c r="M16" s="398"/>
      <c r="N16" s="398"/>
      <c r="O16" s="39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415">
        <f>IF($AZ$3="４週",SUM(P16:AQ16),IF($AZ$3="暦月",SUM(P16:AT16),""))</f>
        <v>0</v>
      </c>
      <c r="AV16" s="416"/>
      <c r="AW16" s="413">
        <f t="shared" si="22"/>
        <v>0</v>
      </c>
      <c r="AX16" s="414"/>
      <c r="AY16" s="384"/>
      <c r="AZ16" s="385"/>
      <c r="BA16" s="385"/>
      <c r="BB16" s="385"/>
      <c r="BC16" s="385"/>
      <c r="BD16" s="386"/>
    </row>
    <row r="17" spans="1:56" ht="39.950000000000003" customHeight="1" x14ac:dyDescent="0.4">
      <c r="A17" s="71"/>
      <c r="B17" s="87">
        <f t="shared" si="23"/>
        <v>5</v>
      </c>
      <c r="C17" s="387"/>
      <c r="D17" s="388"/>
      <c r="E17" s="389"/>
      <c r="F17" s="390"/>
      <c r="G17" s="394"/>
      <c r="H17" s="395"/>
      <c r="I17" s="395"/>
      <c r="J17" s="395"/>
      <c r="K17" s="396"/>
      <c r="L17" s="397"/>
      <c r="M17" s="398"/>
      <c r="N17" s="398"/>
      <c r="O17" s="39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415">
        <f t="shared" ref="AU17:AU30" si="24">IF($AZ$3="４週",SUM(P17:AQ17),IF($AZ$3="暦月",SUM(P17:AT17),""))</f>
        <v>0</v>
      </c>
      <c r="AV17" s="416"/>
      <c r="AW17" s="413">
        <f t="shared" si="22"/>
        <v>0</v>
      </c>
      <c r="AX17" s="414"/>
      <c r="AY17" s="384"/>
      <c r="AZ17" s="385"/>
      <c r="BA17" s="385"/>
      <c r="BB17" s="385"/>
      <c r="BC17" s="385"/>
      <c r="BD17" s="386"/>
    </row>
    <row r="18" spans="1:56" ht="39.950000000000003" customHeight="1" x14ac:dyDescent="0.4">
      <c r="A18" s="71"/>
      <c r="B18" s="87">
        <f t="shared" si="23"/>
        <v>6</v>
      </c>
      <c r="C18" s="387"/>
      <c r="D18" s="388"/>
      <c r="E18" s="389"/>
      <c r="F18" s="390"/>
      <c r="G18" s="394"/>
      <c r="H18" s="395"/>
      <c r="I18" s="395"/>
      <c r="J18" s="395"/>
      <c r="K18" s="396"/>
      <c r="L18" s="397"/>
      <c r="M18" s="398"/>
      <c r="N18" s="398"/>
      <c r="O18" s="39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415">
        <f t="shared" si="24"/>
        <v>0</v>
      </c>
      <c r="AV18" s="416"/>
      <c r="AW18" s="413">
        <f t="shared" si="22"/>
        <v>0</v>
      </c>
      <c r="AX18" s="414"/>
      <c r="AY18" s="384"/>
      <c r="AZ18" s="385"/>
      <c r="BA18" s="385"/>
      <c r="BB18" s="385"/>
      <c r="BC18" s="385"/>
      <c r="BD18" s="386"/>
    </row>
    <row r="19" spans="1:56" ht="39.950000000000003" customHeight="1" x14ac:dyDescent="0.4">
      <c r="A19" s="71"/>
      <c r="B19" s="87">
        <f t="shared" si="23"/>
        <v>7</v>
      </c>
      <c r="C19" s="387"/>
      <c r="D19" s="388"/>
      <c r="E19" s="389"/>
      <c r="F19" s="390"/>
      <c r="G19" s="394"/>
      <c r="H19" s="395"/>
      <c r="I19" s="395"/>
      <c r="J19" s="395"/>
      <c r="K19" s="396"/>
      <c r="L19" s="397"/>
      <c r="M19" s="398"/>
      <c r="N19" s="398"/>
      <c r="O19" s="39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415">
        <f>IF($AZ$3="４週",SUM(P19:AQ19),IF($AZ$3="暦月",SUM(P19:AT19),""))</f>
        <v>0</v>
      </c>
      <c r="AV19" s="416"/>
      <c r="AW19" s="413">
        <f t="shared" si="22"/>
        <v>0</v>
      </c>
      <c r="AX19" s="414"/>
      <c r="AY19" s="384"/>
      <c r="AZ19" s="385"/>
      <c r="BA19" s="385"/>
      <c r="BB19" s="385"/>
      <c r="BC19" s="385"/>
      <c r="BD19" s="386"/>
    </row>
    <row r="20" spans="1:56" ht="39.950000000000003" customHeight="1" x14ac:dyDescent="0.4">
      <c r="A20" s="71"/>
      <c r="B20" s="87">
        <f t="shared" si="23"/>
        <v>8</v>
      </c>
      <c r="C20" s="387"/>
      <c r="D20" s="388"/>
      <c r="E20" s="389"/>
      <c r="F20" s="390"/>
      <c r="G20" s="394"/>
      <c r="H20" s="395"/>
      <c r="I20" s="395"/>
      <c r="J20" s="395"/>
      <c r="K20" s="396"/>
      <c r="L20" s="397"/>
      <c r="M20" s="398"/>
      <c r="N20" s="398"/>
      <c r="O20" s="39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415">
        <f t="shared" si="24"/>
        <v>0</v>
      </c>
      <c r="AV20" s="416"/>
      <c r="AW20" s="413">
        <f t="shared" si="22"/>
        <v>0</v>
      </c>
      <c r="AX20" s="414"/>
      <c r="AY20" s="384"/>
      <c r="AZ20" s="385"/>
      <c r="BA20" s="385"/>
      <c r="BB20" s="385"/>
      <c r="BC20" s="385"/>
      <c r="BD20" s="386"/>
    </row>
    <row r="21" spans="1:56" ht="39.950000000000003" customHeight="1" x14ac:dyDescent="0.4">
      <c r="A21" s="71"/>
      <c r="B21" s="87">
        <f t="shared" si="23"/>
        <v>9</v>
      </c>
      <c r="C21" s="387"/>
      <c r="D21" s="388"/>
      <c r="E21" s="389"/>
      <c r="F21" s="390"/>
      <c r="G21" s="394"/>
      <c r="H21" s="395"/>
      <c r="I21" s="395"/>
      <c r="J21" s="395"/>
      <c r="K21" s="396"/>
      <c r="L21" s="397"/>
      <c r="M21" s="398"/>
      <c r="N21" s="398"/>
      <c r="O21" s="39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415">
        <f t="shared" si="24"/>
        <v>0</v>
      </c>
      <c r="AV21" s="416"/>
      <c r="AW21" s="413">
        <f t="shared" si="22"/>
        <v>0</v>
      </c>
      <c r="AX21" s="414"/>
      <c r="AY21" s="384"/>
      <c r="AZ21" s="385"/>
      <c r="BA21" s="385"/>
      <c r="BB21" s="385"/>
      <c r="BC21" s="385"/>
      <c r="BD21" s="386"/>
    </row>
    <row r="22" spans="1:56" ht="39.950000000000003" customHeight="1" x14ac:dyDescent="0.4">
      <c r="A22" s="71"/>
      <c r="B22" s="87">
        <f t="shared" si="23"/>
        <v>10</v>
      </c>
      <c r="C22" s="387"/>
      <c r="D22" s="388"/>
      <c r="E22" s="389"/>
      <c r="F22" s="390"/>
      <c r="G22" s="394"/>
      <c r="H22" s="395"/>
      <c r="I22" s="395"/>
      <c r="J22" s="395"/>
      <c r="K22" s="396"/>
      <c r="L22" s="397"/>
      <c r="M22" s="398"/>
      <c r="N22" s="398"/>
      <c r="O22" s="39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415">
        <f t="shared" si="24"/>
        <v>0</v>
      </c>
      <c r="AV22" s="416"/>
      <c r="AW22" s="413">
        <f t="shared" si="22"/>
        <v>0</v>
      </c>
      <c r="AX22" s="414"/>
      <c r="AY22" s="384"/>
      <c r="AZ22" s="385"/>
      <c r="BA22" s="385"/>
      <c r="BB22" s="385"/>
      <c r="BC22" s="385"/>
      <c r="BD22" s="386"/>
    </row>
    <row r="23" spans="1:56" ht="39.950000000000003" customHeight="1" x14ac:dyDescent="0.4">
      <c r="A23" s="71"/>
      <c r="B23" s="87">
        <f t="shared" si="23"/>
        <v>11</v>
      </c>
      <c r="C23" s="387"/>
      <c r="D23" s="388"/>
      <c r="E23" s="389"/>
      <c r="F23" s="390"/>
      <c r="G23" s="394"/>
      <c r="H23" s="395"/>
      <c r="I23" s="395"/>
      <c r="J23" s="395"/>
      <c r="K23" s="396"/>
      <c r="L23" s="397"/>
      <c r="M23" s="398"/>
      <c r="N23" s="398"/>
      <c r="O23" s="39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415">
        <f t="shared" si="24"/>
        <v>0</v>
      </c>
      <c r="AV23" s="416"/>
      <c r="AW23" s="413">
        <f t="shared" si="22"/>
        <v>0</v>
      </c>
      <c r="AX23" s="414"/>
      <c r="AY23" s="384"/>
      <c r="AZ23" s="385"/>
      <c r="BA23" s="385"/>
      <c r="BB23" s="385"/>
      <c r="BC23" s="385"/>
      <c r="BD23" s="386"/>
    </row>
    <row r="24" spans="1:56" ht="39.950000000000003" customHeight="1" x14ac:dyDescent="0.4">
      <c r="A24" s="71"/>
      <c r="B24" s="87">
        <f t="shared" si="23"/>
        <v>12</v>
      </c>
      <c r="C24" s="387"/>
      <c r="D24" s="388"/>
      <c r="E24" s="389"/>
      <c r="F24" s="390"/>
      <c r="G24" s="394"/>
      <c r="H24" s="395"/>
      <c r="I24" s="395"/>
      <c r="J24" s="395"/>
      <c r="K24" s="396"/>
      <c r="L24" s="397"/>
      <c r="M24" s="398"/>
      <c r="N24" s="398"/>
      <c r="O24" s="39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415">
        <f t="shared" si="24"/>
        <v>0</v>
      </c>
      <c r="AV24" s="416"/>
      <c r="AW24" s="413">
        <f t="shared" si="22"/>
        <v>0</v>
      </c>
      <c r="AX24" s="414"/>
      <c r="AY24" s="384"/>
      <c r="AZ24" s="385"/>
      <c r="BA24" s="385"/>
      <c r="BB24" s="385"/>
      <c r="BC24" s="385"/>
      <c r="BD24" s="386"/>
    </row>
    <row r="25" spans="1:56" ht="39.950000000000003" customHeight="1" x14ac:dyDescent="0.4">
      <c r="A25" s="71"/>
      <c r="B25" s="87">
        <f t="shared" si="23"/>
        <v>13</v>
      </c>
      <c r="C25" s="387"/>
      <c r="D25" s="388"/>
      <c r="E25" s="389"/>
      <c r="F25" s="390"/>
      <c r="G25" s="394"/>
      <c r="H25" s="395"/>
      <c r="I25" s="395"/>
      <c r="J25" s="395"/>
      <c r="K25" s="396"/>
      <c r="L25" s="397"/>
      <c r="M25" s="398"/>
      <c r="N25" s="398"/>
      <c r="O25" s="39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415">
        <f t="shared" si="24"/>
        <v>0</v>
      </c>
      <c r="AV25" s="416"/>
      <c r="AW25" s="413">
        <f t="shared" si="22"/>
        <v>0</v>
      </c>
      <c r="AX25" s="414"/>
      <c r="AY25" s="384"/>
      <c r="AZ25" s="385"/>
      <c r="BA25" s="385"/>
      <c r="BB25" s="385"/>
      <c r="BC25" s="385"/>
      <c r="BD25" s="386"/>
    </row>
    <row r="26" spans="1:56" ht="39.950000000000003" customHeight="1" x14ac:dyDescent="0.4">
      <c r="A26" s="71"/>
      <c r="B26" s="87">
        <f t="shared" si="23"/>
        <v>14</v>
      </c>
      <c r="C26" s="387"/>
      <c r="D26" s="388"/>
      <c r="E26" s="389"/>
      <c r="F26" s="390"/>
      <c r="G26" s="394"/>
      <c r="H26" s="395"/>
      <c r="I26" s="395"/>
      <c r="J26" s="395"/>
      <c r="K26" s="396"/>
      <c r="L26" s="397"/>
      <c r="M26" s="398"/>
      <c r="N26" s="398"/>
      <c r="O26" s="39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415">
        <f t="shared" si="24"/>
        <v>0</v>
      </c>
      <c r="AV26" s="416"/>
      <c r="AW26" s="413">
        <f t="shared" si="22"/>
        <v>0</v>
      </c>
      <c r="AX26" s="414"/>
      <c r="AY26" s="384"/>
      <c r="AZ26" s="385"/>
      <c r="BA26" s="385"/>
      <c r="BB26" s="385"/>
      <c r="BC26" s="385"/>
      <c r="BD26" s="386"/>
    </row>
    <row r="27" spans="1:56" ht="39.950000000000003" customHeight="1" x14ac:dyDescent="0.4">
      <c r="A27" s="71"/>
      <c r="B27" s="87">
        <f t="shared" si="23"/>
        <v>15</v>
      </c>
      <c r="C27" s="387"/>
      <c r="D27" s="388"/>
      <c r="E27" s="389"/>
      <c r="F27" s="390"/>
      <c r="G27" s="394"/>
      <c r="H27" s="395"/>
      <c r="I27" s="395"/>
      <c r="J27" s="395"/>
      <c r="K27" s="396"/>
      <c r="L27" s="397"/>
      <c r="M27" s="398"/>
      <c r="N27" s="398"/>
      <c r="O27" s="39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415">
        <f t="shared" si="24"/>
        <v>0</v>
      </c>
      <c r="AV27" s="416"/>
      <c r="AW27" s="413">
        <f t="shared" si="22"/>
        <v>0</v>
      </c>
      <c r="AX27" s="414"/>
      <c r="AY27" s="384"/>
      <c r="AZ27" s="385"/>
      <c r="BA27" s="385"/>
      <c r="BB27" s="385"/>
      <c r="BC27" s="385"/>
      <c r="BD27" s="386"/>
    </row>
    <row r="28" spans="1:56" ht="39.950000000000003" customHeight="1" x14ac:dyDescent="0.4">
      <c r="A28" s="71"/>
      <c r="B28" s="87">
        <f t="shared" si="23"/>
        <v>16</v>
      </c>
      <c r="C28" s="387"/>
      <c r="D28" s="388"/>
      <c r="E28" s="389"/>
      <c r="F28" s="390"/>
      <c r="G28" s="394"/>
      <c r="H28" s="395"/>
      <c r="I28" s="395"/>
      <c r="J28" s="395"/>
      <c r="K28" s="396"/>
      <c r="L28" s="397"/>
      <c r="M28" s="398"/>
      <c r="N28" s="398"/>
      <c r="O28" s="39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415">
        <f t="shared" si="24"/>
        <v>0</v>
      </c>
      <c r="AV28" s="416"/>
      <c r="AW28" s="413">
        <f t="shared" si="22"/>
        <v>0</v>
      </c>
      <c r="AX28" s="414"/>
      <c r="AY28" s="384"/>
      <c r="AZ28" s="385"/>
      <c r="BA28" s="385"/>
      <c r="BB28" s="385"/>
      <c r="BC28" s="385"/>
      <c r="BD28" s="386"/>
    </row>
    <row r="29" spans="1:56" ht="39.950000000000003" customHeight="1" x14ac:dyDescent="0.4">
      <c r="A29" s="71"/>
      <c r="B29" s="87">
        <f t="shared" si="23"/>
        <v>17</v>
      </c>
      <c r="C29" s="387"/>
      <c r="D29" s="388"/>
      <c r="E29" s="389"/>
      <c r="F29" s="390"/>
      <c r="G29" s="394"/>
      <c r="H29" s="395"/>
      <c r="I29" s="395"/>
      <c r="J29" s="395"/>
      <c r="K29" s="396"/>
      <c r="L29" s="397"/>
      <c r="M29" s="398"/>
      <c r="N29" s="398"/>
      <c r="O29" s="39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415">
        <f t="shared" si="24"/>
        <v>0</v>
      </c>
      <c r="AV29" s="416"/>
      <c r="AW29" s="413">
        <f t="shared" si="22"/>
        <v>0</v>
      </c>
      <c r="AX29" s="414"/>
      <c r="AY29" s="384"/>
      <c r="AZ29" s="385"/>
      <c r="BA29" s="385"/>
      <c r="BB29" s="385"/>
      <c r="BC29" s="385"/>
      <c r="BD29" s="386"/>
    </row>
    <row r="30" spans="1:56" ht="39.950000000000003" customHeight="1" thickBot="1" x14ac:dyDescent="0.45">
      <c r="A30" s="71"/>
      <c r="B30" s="88">
        <f t="shared" si="23"/>
        <v>18</v>
      </c>
      <c r="C30" s="400"/>
      <c r="D30" s="401"/>
      <c r="E30" s="402"/>
      <c r="F30" s="403"/>
      <c r="G30" s="404"/>
      <c r="H30" s="405"/>
      <c r="I30" s="405"/>
      <c r="J30" s="405"/>
      <c r="K30" s="406"/>
      <c r="L30" s="407"/>
      <c r="M30" s="408"/>
      <c r="N30" s="408"/>
      <c r="O30" s="409"/>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417">
        <f t="shared" si="24"/>
        <v>0</v>
      </c>
      <c r="AV30" s="418"/>
      <c r="AW30" s="419">
        <f t="shared" si="22"/>
        <v>0</v>
      </c>
      <c r="AX30" s="420"/>
      <c r="AY30" s="410"/>
      <c r="AZ30" s="411"/>
      <c r="BA30" s="411"/>
      <c r="BB30" s="411"/>
      <c r="BC30" s="411"/>
      <c r="BD30" s="412"/>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485" t="s">
        <v>29</v>
      </c>
      <c r="M34" s="485"/>
      <c r="N34" s="99"/>
      <c r="O34" s="99"/>
      <c r="P34" s="99"/>
      <c r="Q34" s="99"/>
      <c r="R34" s="458" t="s">
        <v>55</v>
      </c>
      <c r="S34" s="458"/>
      <c r="T34" s="458" t="s">
        <v>56</v>
      </c>
      <c r="U34" s="458"/>
      <c r="V34" s="458"/>
      <c r="W34" s="458"/>
      <c r="X34" s="99"/>
      <c r="Y34" s="490" t="s">
        <v>59</v>
      </c>
      <c r="Z34" s="490"/>
      <c r="AA34" s="490"/>
      <c r="AB34" s="490"/>
      <c r="AC34" s="67"/>
      <c r="AD34" s="67"/>
      <c r="AE34" s="105" t="s">
        <v>68</v>
      </c>
      <c r="AF34" s="105"/>
      <c r="AG34" s="99"/>
      <c r="AH34" s="99"/>
      <c r="AI34" s="461" t="s">
        <v>8</v>
      </c>
      <c r="AJ34" s="462"/>
      <c r="AK34" s="461" t="s">
        <v>9</v>
      </c>
      <c r="AL34" s="469"/>
      <c r="AM34" s="469"/>
      <c r="AN34" s="462"/>
      <c r="AO34" s="106"/>
      <c r="AP34" s="106"/>
      <c r="AQ34" s="106"/>
      <c r="AR34" s="106"/>
      <c r="AS34" s="491"/>
      <c r="AT34" s="491"/>
      <c r="AU34" s="106"/>
      <c r="AV34" s="106"/>
      <c r="AW34" s="106"/>
      <c r="AX34" s="71"/>
      <c r="AY34" s="71"/>
      <c r="AZ34" s="71"/>
      <c r="BA34" s="71"/>
      <c r="BB34" s="71"/>
      <c r="BC34" s="71"/>
      <c r="BD34" s="71"/>
    </row>
    <row r="35" spans="1:56" ht="20.25" customHeight="1" x14ac:dyDescent="0.4">
      <c r="A35" s="71"/>
      <c r="B35" s="71"/>
      <c r="C35" s="479"/>
      <c r="D35" s="480"/>
      <c r="E35" s="481"/>
      <c r="F35" s="483">
        <f>IF(AB2=1,10,IF(AB2=2,11,IF(AB2=3,12,AB2-3)))</f>
        <v>1</v>
      </c>
      <c r="G35" s="484"/>
      <c r="H35" s="483">
        <f>IF(AB2=1,11,IF(AB2=2,12,AB2-2))</f>
        <v>2</v>
      </c>
      <c r="I35" s="484"/>
      <c r="J35" s="483">
        <f>IF(AB2=1,12,AB2-1)</f>
        <v>3</v>
      </c>
      <c r="K35" s="484"/>
      <c r="L35" s="461" t="s">
        <v>28</v>
      </c>
      <c r="M35" s="462"/>
      <c r="N35" s="99"/>
      <c r="O35" s="99"/>
      <c r="P35" s="99"/>
      <c r="Q35" s="99"/>
      <c r="R35" s="470"/>
      <c r="S35" s="470"/>
      <c r="T35" s="470" t="s">
        <v>57</v>
      </c>
      <c r="U35" s="470"/>
      <c r="V35" s="470" t="s">
        <v>58</v>
      </c>
      <c r="W35" s="470"/>
      <c r="X35" s="99"/>
      <c r="Y35" s="470" t="s">
        <v>57</v>
      </c>
      <c r="Z35" s="470"/>
      <c r="AA35" s="470" t="s">
        <v>58</v>
      </c>
      <c r="AB35" s="470"/>
      <c r="AC35" s="67"/>
      <c r="AD35" s="67"/>
      <c r="AE35" s="105" t="s">
        <v>64</v>
      </c>
      <c r="AF35" s="105"/>
      <c r="AG35" s="99"/>
      <c r="AH35" s="99"/>
      <c r="AI35" s="461" t="s">
        <v>4</v>
      </c>
      <c r="AJ35" s="462"/>
      <c r="AK35" s="461" t="s">
        <v>72</v>
      </c>
      <c r="AL35" s="469"/>
      <c r="AM35" s="469"/>
      <c r="AN35" s="462"/>
      <c r="AO35" s="108"/>
      <c r="AP35" s="108"/>
      <c r="AQ35" s="106"/>
      <c r="AR35" s="109"/>
      <c r="AS35" s="492"/>
      <c r="AT35" s="492"/>
      <c r="AU35" s="106"/>
      <c r="AV35" s="106"/>
      <c r="AW35" s="106"/>
      <c r="AX35" s="71"/>
      <c r="AY35" s="71"/>
      <c r="AZ35" s="71"/>
      <c r="BA35" s="71"/>
      <c r="BB35" s="71"/>
      <c r="BC35" s="71"/>
      <c r="BD35" s="71"/>
    </row>
    <row r="36" spans="1:56" ht="20.25" customHeight="1" x14ac:dyDescent="0.4">
      <c r="A36" s="71"/>
      <c r="B36" s="71"/>
      <c r="C36" s="479" t="s">
        <v>116</v>
      </c>
      <c r="D36" s="480"/>
      <c r="E36" s="481"/>
      <c r="F36" s="497"/>
      <c r="G36" s="497"/>
      <c r="H36" s="497"/>
      <c r="I36" s="497"/>
      <c r="J36" s="497"/>
      <c r="K36" s="497"/>
      <c r="L36" s="453">
        <f>SUM(F36:K36)</f>
        <v>0</v>
      </c>
      <c r="M36" s="453"/>
      <c r="N36" s="99"/>
      <c r="O36" s="99"/>
      <c r="P36" s="99"/>
      <c r="Q36" s="99"/>
      <c r="R36" s="461" t="s">
        <v>4</v>
      </c>
      <c r="S36" s="462"/>
      <c r="T36" s="456">
        <f>SUMIFS($AU$13:$AV$30,$C$13:$D$30,"訪問介護員",$E$13:$F$30,"A")+SUMIFS($AU$13:$AV$30,$C$13:$D$30,"サービス提供責任者",$E$13:$F$30,"A")</f>
        <v>0</v>
      </c>
      <c r="U36" s="457"/>
      <c r="V36" s="463">
        <f>SUMIFS($AW$13:$AX$30,$C$13:$D$30,"訪問介護員",$E$13:$F$30,"A")+SUMIFS($AW$13:$AX$30,$C$13:$D$30,"サービス提供責任者",$E$13:$F$30,"A")</f>
        <v>0</v>
      </c>
      <c r="W36" s="464"/>
      <c r="X36" s="99"/>
      <c r="Y36" s="454">
        <v>0</v>
      </c>
      <c r="Z36" s="455"/>
      <c r="AA36" s="465">
        <v>0</v>
      </c>
      <c r="AB36" s="466"/>
      <c r="AC36" s="67"/>
      <c r="AD36" s="67"/>
      <c r="AE36" s="454">
        <v>0</v>
      </c>
      <c r="AF36" s="455"/>
      <c r="AG36" s="99"/>
      <c r="AH36" s="99"/>
      <c r="AI36" s="461" t="s">
        <v>5</v>
      </c>
      <c r="AJ36" s="462"/>
      <c r="AK36" s="461" t="s">
        <v>73</v>
      </c>
      <c r="AL36" s="469"/>
      <c r="AM36" s="469"/>
      <c r="AN36" s="462"/>
      <c r="AO36" s="109"/>
      <c r="AP36" s="106"/>
      <c r="AQ36" s="482"/>
      <c r="AR36" s="482"/>
      <c r="AS36" s="482"/>
      <c r="AT36" s="482"/>
      <c r="AU36" s="106"/>
      <c r="AV36" s="106"/>
      <c r="AW36" s="106"/>
      <c r="AX36" s="71"/>
      <c r="AY36" s="71"/>
      <c r="AZ36" s="71"/>
      <c r="BA36" s="71"/>
      <c r="BB36" s="71"/>
      <c r="BC36" s="71"/>
      <c r="BD36" s="71"/>
    </row>
    <row r="37" spans="1:56" ht="20.25" customHeight="1" x14ac:dyDescent="0.4">
      <c r="A37" s="71"/>
      <c r="B37" s="71"/>
      <c r="C37" s="479" t="s">
        <v>117</v>
      </c>
      <c r="D37" s="480"/>
      <c r="E37" s="481"/>
      <c r="F37" s="498"/>
      <c r="G37" s="499"/>
      <c r="H37" s="498"/>
      <c r="I37" s="499"/>
      <c r="J37" s="498"/>
      <c r="K37" s="499"/>
      <c r="L37" s="495">
        <f>SUM(F37:K37)</f>
        <v>0</v>
      </c>
      <c r="M37" s="496"/>
      <c r="N37" s="99"/>
      <c r="O37" s="99"/>
      <c r="P37" s="99"/>
      <c r="Q37" s="99"/>
      <c r="R37" s="461" t="s">
        <v>5</v>
      </c>
      <c r="S37" s="462"/>
      <c r="T37" s="456">
        <f>SUMIFS($AU$13:$AV$30,$C$13:$D$30,"訪問介護員",$E$13:$F$30,"B")+SUMIFS($AU$13:$AV$30,$C$13:$D$30,"サービス提供責任者",$E$13:$F$30,"B")</f>
        <v>0</v>
      </c>
      <c r="U37" s="457"/>
      <c r="V37" s="463">
        <f>SUMIFS($AW$13:$AX$30,$C$13:$D$30,"訪問介護員",$E$13:$F$30,"B")+SUMIFS($AW$13:$AX$30,$C$13:$D$30,"サービス提供責任者",$E$13:$F$30,"B")</f>
        <v>0</v>
      </c>
      <c r="W37" s="464"/>
      <c r="X37" s="99"/>
      <c r="Y37" s="454">
        <v>0</v>
      </c>
      <c r="Z37" s="455"/>
      <c r="AA37" s="465">
        <v>0</v>
      </c>
      <c r="AB37" s="466"/>
      <c r="AC37" s="67"/>
      <c r="AD37" s="67"/>
      <c r="AE37" s="454">
        <v>0</v>
      </c>
      <c r="AF37" s="455"/>
      <c r="AG37" s="99"/>
      <c r="AH37" s="99"/>
      <c r="AI37" s="461" t="s">
        <v>6</v>
      </c>
      <c r="AJ37" s="462"/>
      <c r="AK37" s="461" t="s">
        <v>74</v>
      </c>
      <c r="AL37" s="469"/>
      <c r="AM37" s="469"/>
      <c r="AN37" s="462"/>
      <c r="AO37" s="109"/>
      <c r="AP37" s="106"/>
      <c r="AQ37" s="471"/>
      <c r="AR37" s="471"/>
      <c r="AS37" s="471"/>
      <c r="AT37" s="471"/>
      <c r="AU37" s="106"/>
      <c r="AV37" s="106"/>
      <c r="AW37" s="106"/>
      <c r="AX37" s="71"/>
      <c r="AY37" s="71"/>
      <c r="AZ37" s="71"/>
      <c r="BA37" s="71"/>
      <c r="BB37" s="71"/>
      <c r="BC37" s="71"/>
      <c r="BD37" s="71"/>
    </row>
    <row r="38" spans="1:56" ht="20.25" customHeight="1" x14ac:dyDescent="0.4">
      <c r="A38" s="71"/>
      <c r="B38" s="71"/>
      <c r="C38" s="479" t="s">
        <v>28</v>
      </c>
      <c r="D38" s="480"/>
      <c r="E38" s="481"/>
      <c r="F38" s="453">
        <f>SUM(F36:G37)</f>
        <v>0</v>
      </c>
      <c r="G38" s="453"/>
      <c r="H38" s="453">
        <f>SUM(H36:I37)</f>
        <v>0</v>
      </c>
      <c r="I38" s="453"/>
      <c r="J38" s="453">
        <f>SUM(J36:K37)</f>
        <v>0</v>
      </c>
      <c r="K38" s="453"/>
      <c r="L38" s="453">
        <f>SUM(L36:M37)</f>
        <v>0</v>
      </c>
      <c r="M38" s="453"/>
      <c r="N38" s="99"/>
      <c r="O38" s="99"/>
      <c r="P38" s="99"/>
      <c r="Q38" s="99"/>
      <c r="R38" s="461" t="s">
        <v>6</v>
      </c>
      <c r="S38" s="462"/>
      <c r="T38" s="456">
        <f>SUMIFS($AU$13:$AV$30,$C$13:$D$30,"訪問介護員",$E$13:$F$30,"C")+SUMIFS($AU$13:$AV$30,$C$13:$D$30,"サービス提供責任者",$E$13:$F$30,"C")</f>
        <v>0</v>
      </c>
      <c r="U38" s="457"/>
      <c r="V38" s="463">
        <f>SUMIFS($AW$13:$AX$30,$C$13:$D$30,"訪問介護員",$E$13:$F$30,"C")+SUMIFS($AW$13:$AX$30,$C$13:$D$30,"サービス提供責任者",$E$13:$F$30,"C")</f>
        <v>0</v>
      </c>
      <c r="W38" s="464"/>
      <c r="X38" s="99"/>
      <c r="Y38" s="454">
        <v>0</v>
      </c>
      <c r="Z38" s="455"/>
      <c r="AA38" s="467">
        <v>0</v>
      </c>
      <c r="AB38" s="468"/>
      <c r="AC38" s="67"/>
      <c r="AD38" s="67"/>
      <c r="AE38" s="456" t="s">
        <v>37</v>
      </c>
      <c r="AF38" s="457"/>
      <c r="AG38" s="99"/>
      <c r="AH38" s="99"/>
      <c r="AI38" s="461" t="s">
        <v>7</v>
      </c>
      <c r="AJ38" s="462"/>
      <c r="AK38" s="461" t="s">
        <v>100</v>
      </c>
      <c r="AL38" s="469"/>
      <c r="AM38" s="469"/>
      <c r="AN38" s="462"/>
      <c r="AO38" s="110"/>
      <c r="AP38" s="106"/>
      <c r="AQ38" s="459"/>
      <c r="AR38" s="459"/>
      <c r="AS38" s="460"/>
      <c r="AT38" s="460"/>
      <c r="AU38" s="106"/>
      <c r="AV38" s="106"/>
      <c r="AW38" s="106"/>
      <c r="AX38" s="71"/>
      <c r="AY38" s="71"/>
      <c r="AZ38" s="71"/>
      <c r="BA38" s="71"/>
      <c r="BB38" s="71"/>
      <c r="BC38" s="71"/>
      <c r="BD38" s="71"/>
    </row>
    <row r="39" spans="1:56" ht="20.25" customHeight="1" x14ac:dyDescent="0.4">
      <c r="A39" s="71"/>
      <c r="B39" s="71"/>
      <c r="L39" s="105" t="s">
        <v>30</v>
      </c>
      <c r="M39" s="155"/>
      <c r="N39" s="458"/>
      <c r="O39" s="458"/>
      <c r="P39" s="99"/>
      <c r="Q39" s="99"/>
      <c r="R39" s="461" t="s">
        <v>7</v>
      </c>
      <c r="S39" s="462"/>
      <c r="T39" s="456">
        <f>SUMIFS($AU$13:$AV$30,$C$13:$D$30,"訪問介護員",$E$13:$F$30,"D")+SUMIFS($AU$13:$AV$30,$C$13:$D$30,"サービス提供責任者",$E$13:$F$30,"D")</f>
        <v>0</v>
      </c>
      <c r="U39" s="457"/>
      <c r="V39" s="463">
        <f>SUMIFS($AW$13:$AX$30,$C$13:$D$30,"訪問介護員",$E$13:$F$30,"D")+SUMIFS($AW$13:$AX$30,$C$13:$D$30,"サービス提供責任者",$E$13:$F$30,"D")</f>
        <v>0</v>
      </c>
      <c r="W39" s="464"/>
      <c r="X39" s="99"/>
      <c r="Y39" s="454">
        <v>0</v>
      </c>
      <c r="Z39" s="455"/>
      <c r="AA39" s="467">
        <v>0</v>
      </c>
      <c r="AB39" s="468"/>
      <c r="AC39" s="67"/>
      <c r="AD39" s="67"/>
      <c r="AE39" s="456" t="s">
        <v>37</v>
      </c>
      <c r="AF39" s="457"/>
      <c r="AG39" s="99"/>
      <c r="AH39" s="99"/>
      <c r="AI39" s="99"/>
      <c r="AJ39" s="471"/>
      <c r="AK39" s="471"/>
      <c r="AL39" s="459"/>
      <c r="AM39" s="459"/>
      <c r="AN39" s="460"/>
      <c r="AO39" s="460"/>
      <c r="AP39" s="106"/>
      <c r="AQ39" s="459"/>
      <c r="AR39" s="459"/>
      <c r="AS39" s="460"/>
      <c r="AT39" s="460"/>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511">
        <f>L38/3</f>
        <v>0</v>
      </c>
      <c r="M40" s="511"/>
      <c r="N40" s="67"/>
      <c r="O40" s="67"/>
      <c r="P40" s="99"/>
      <c r="Q40" s="99"/>
      <c r="R40" s="461" t="s">
        <v>28</v>
      </c>
      <c r="S40" s="462"/>
      <c r="T40" s="456">
        <f>SUM(T36:U39)</f>
        <v>0</v>
      </c>
      <c r="U40" s="457"/>
      <c r="V40" s="463">
        <f>SUM(V36:W39)</f>
        <v>0</v>
      </c>
      <c r="W40" s="464"/>
      <c r="X40" s="99"/>
      <c r="Y40" s="456">
        <f>SUM(Y36:Z39)</f>
        <v>0</v>
      </c>
      <c r="Z40" s="457"/>
      <c r="AA40" s="488">
        <f>SUM(AA36:AB39)</f>
        <v>0</v>
      </c>
      <c r="AB40" s="489"/>
      <c r="AC40" s="67"/>
      <c r="AD40" s="67"/>
      <c r="AE40" s="456">
        <f>SUM(AE36:AF37)</f>
        <v>0</v>
      </c>
      <c r="AF40" s="457"/>
      <c r="AG40" s="99"/>
      <c r="AH40" s="99"/>
      <c r="AI40" s="99"/>
      <c r="AJ40" s="471"/>
      <c r="AK40" s="471"/>
      <c r="AL40" s="459"/>
      <c r="AM40" s="459"/>
      <c r="AN40" s="523"/>
      <c r="AO40" s="523"/>
      <c r="AP40" s="106"/>
      <c r="AQ40" s="459"/>
      <c r="AR40" s="459"/>
      <c r="AS40" s="460"/>
      <c r="AT40" s="460"/>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509" t="s">
        <v>127</v>
      </c>
      <c r="Z42" s="5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470" t="s">
        <v>62</v>
      </c>
      <c r="AC44" s="470"/>
      <c r="AD44" s="470"/>
      <c r="AE44" s="470"/>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500">
        <f>L40</f>
        <v>0</v>
      </c>
      <c r="D45" s="501"/>
      <c r="E45" s="105" t="s">
        <v>31</v>
      </c>
      <c r="F45" s="507">
        <v>40</v>
      </c>
      <c r="G45" s="508"/>
      <c r="H45" s="105" t="s">
        <v>32</v>
      </c>
      <c r="I45" s="505">
        <f>C45/F45</f>
        <v>0</v>
      </c>
      <c r="J45" s="506"/>
      <c r="K45" s="105" t="s">
        <v>33</v>
      </c>
      <c r="L45" s="502">
        <f>IF(C45&lt;40,1,ROUNDUP(I45,1))</f>
        <v>1</v>
      </c>
      <c r="M45" s="503"/>
      <c r="N45" s="504"/>
      <c r="O45" s="99"/>
      <c r="P45" s="99"/>
      <c r="Q45" s="99"/>
      <c r="R45" s="513">
        <f>IF($Y$42="週",AA40,Y40)</f>
        <v>0</v>
      </c>
      <c r="S45" s="514"/>
      <c r="T45" s="514"/>
      <c r="U45" s="515"/>
      <c r="V45" s="105" t="s">
        <v>31</v>
      </c>
      <c r="W45" s="461">
        <f>IF($Y$42="週",$AV$5,$AZ$5)</f>
        <v>40</v>
      </c>
      <c r="X45" s="469"/>
      <c r="Y45" s="469"/>
      <c r="Z45" s="462"/>
      <c r="AA45" s="105" t="s">
        <v>32</v>
      </c>
      <c r="AB45" s="516">
        <f>ROUNDDOWN(R45/W45,1)</f>
        <v>0</v>
      </c>
      <c r="AC45" s="517"/>
      <c r="AD45" s="517"/>
      <c r="AE45" s="518"/>
      <c r="AF45" s="99"/>
      <c r="AG45" s="99"/>
      <c r="AH45" s="99"/>
      <c r="AI45" s="99"/>
      <c r="AJ45" s="522"/>
      <c r="AK45" s="522"/>
      <c r="AL45" s="522"/>
      <c r="AM45" s="522"/>
      <c r="AN45" s="109"/>
      <c r="AO45" s="471"/>
      <c r="AP45" s="471"/>
      <c r="AQ45" s="471"/>
      <c r="AR45" s="471"/>
      <c r="AS45" s="109"/>
      <c r="AT45" s="491"/>
      <c r="AU45" s="491"/>
      <c r="AV45" s="491"/>
      <c r="AW45" s="49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470" t="s">
        <v>28</v>
      </c>
      <c r="AC49" s="470"/>
      <c r="AD49" s="470"/>
      <c r="AE49" s="470"/>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513">
        <f>AE40</f>
        <v>0</v>
      </c>
      <c r="S50" s="514"/>
      <c r="T50" s="514"/>
      <c r="U50" s="515"/>
      <c r="V50" s="105" t="s">
        <v>115</v>
      </c>
      <c r="W50" s="516">
        <f>AB45</f>
        <v>0</v>
      </c>
      <c r="X50" s="517"/>
      <c r="Y50" s="517"/>
      <c r="Z50" s="518"/>
      <c r="AA50" s="105" t="s">
        <v>32</v>
      </c>
      <c r="AB50" s="519">
        <f>ROUNDDOWN(R50+W50,1)</f>
        <v>0</v>
      </c>
      <c r="AC50" s="520"/>
      <c r="AD50" s="520"/>
      <c r="AE50" s="521"/>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486" t="s">
        <v>163</v>
      </c>
      <c r="AN1" s="486"/>
      <c r="AO1" s="486"/>
      <c r="AP1" s="486"/>
      <c r="AQ1" s="486"/>
      <c r="AR1" s="486"/>
      <c r="AS1" s="486"/>
      <c r="AT1" s="486"/>
      <c r="AU1" s="486"/>
      <c r="AV1" s="486"/>
      <c r="AW1" s="486"/>
      <c r="AX1" s="486"/>
      <c r="AY1" s="486"/>
      <c r="AZ1" s="486"/>
      <c r="BA1" s="486"/>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478">
        <v>4</v>
      </c>
      <c r="V2" s="478"/>
      <c r="W2" s="39" t="s">
        <v>17</v>
      </c>
      <c r="X2" s="487">
        <f>IF(U2=0,"",YEAR(DATE(2018+U2,1,1)))</f>
        <v>2022</v>
      </c>
      <c r="Y2" s="487"/>
      <c r="Z2" s="41" t="s">
        <v>21</v>
      </c>
      <c r="AA2" s="41" t="s">
        <v>22</v>
      </c>
      <c r="AB2" s="478">
        <v>4</v>
      </c>
      <c r="AC2" s="478"/>
      <c r="AD2" s="41" t="s">
        <v>23</v>
      </c>
      <c r="AE2" s="41"/>
      <c r="AF2" s="41"/>
      <c r="AG2" s="41"/>
      <c r="AH2" s="41"/>
      <c r="AI2" s="41"/>
      <c r="AJ2" s="40"/>
      <c r="AK2" s="39" t="s">
        <v>18</v>
      </c>
      <c r="AL2" s="39" t="s">
        <v>17</v>
      </c>
      <c r="AM2" s="478"/>
      <c r="AN2" s="478"/>
      <c r="AO2" s="478"/>
      <c r="AP2" s="478"/>
      <c r="AQ2" s="478"/>
      <c r="AR2" s="478"/>
      <c r="AS2" s="478"/>
      <c r="AT2" s="478"/>
      <c r="AU2" s="478"/>
      <c r="AV2" s="478"/>
      <c r="AW2" s="478"/>
      <c r="AX2" s="478"/>
      <c r="AY2" s="478"/>
      <c r="AZ2" s="478"/>
      <c r="BA2" s="47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512" t="s">
        <v>145</v>
      </c>
      <c r="BA3" s="512"/>
      <c r="BB3" s="512"/>
      <c r="BC3" s="51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512" t="s">
        <v>137</v>
      </c>
      <c r="BA4" s="512"/>
      <c r="BB4" s="512"/>
      <c r="BC4" s="51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472">
        <v>40</v>
      </c>
      <c r="AW5" s="473"/>
      <c r="AX5" s="61" t="s">
        <v>24</v>
      </c>
      <c r="AY5" s="60"/>
      <c r="AZ5" s="472">
        <v>160</v>
      </c>
      <c r="BA5" s="473"/>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476">
        <f>DAY(EOMONTH(DATE(X2,AB2,1),0))</f>
        <v>30</v>
      </c>
      <c r="BA6" s="477"/>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431" t="s">
        <v>27</v>
      </c>
      <c r="C8" s="435" t="s">
        <v>85</v>
      </c>
      <c r="D8" s="443"/>
      <c r="E8" s="434" t="s">
        <v>86</v>
      </c>
      <c r="F8" s="443"/>
      <c r="G8" s="434" t="s">
        <v>87</v>
      </c>
      <c r="H8" s="435"/>
      <c r="I8" s="435"/>
      <c r="J8" s="435"/>
      <c r="K8" s="443"/>
      <c r="L8" s="434" t="s">
        <v>88</v>
      </c>
      <c r="M8" s="435"/>
      <c r="N8" s="435"/>
      <c r="O8" s="436"/>
      <c r="P8" s="474" t="s">
        <v>153</v>
      </c>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524" t="str">
        <f>IF(AZ3="４週","(9)1～4週目の勤務時間数合計","(9)1か月の勤務時間数合計")</f>
        <v>(9)1～4週目の勤務時間数合計</v>
      </c>
      <c r="AV8" s="525"/>
      <c r="AW8" s="524" t="s">
        <v>89</v>
      </c>
      <c r="AX8" s="525"/>
      <c r="AY8" s="493" t="s">
        <v>151</v>
      </c>
      <c r="AZ8" s="493"/>
      <c r="BA8" s="493"/>
      <c r="BB8" s="493"/>
      <c r="BC8" s="493"/>
      <c r="BD8" s="493"/>
    </row>
    <row r="9" spans="1:57" ht="20.25" customHeight="1" thickBot="1" x14ac:dyDescent="0.45">
      <c r="A9" s="71"/>
      <c r="B9" s="432"/>
      <c r="C9" s="438"/>
      <c r="D9" s="444"/>
      <c r="E9" s="437"/>
      <c r="F9" s="444"/>
      <c r="G9" s="437"/>
      <c r="H9" s="438"/>
      <c r="I9" s="438"/>
      <c r="J9" s="438"/>
      <c r="K9" s="444"/>
      <c r="L9" s="437"/>
      <c r="M9" s="438"/>
      <c r="N9" s="438"/>
      <c r="O9" s="439"/>
      <c r="P9" s="446" t="s">
        <v>11</v>
      </c>
      <c r="Q9" s="447"/>
      <c r="R9" s="447"/>
      <c r="S9" s="447"/>
      <c r="T9" s="447"/>
      <c r="U9" s="447"/>
      <c r="V9" s="448"/>
      <c r="W9" s="446" t="s">
        <v>12</v>
      </c>
      <c r="X9" s="447"/>
      <c r="Y9" s="447"/>
      <c r="Z9" s="447"/>
      <c r="AA9" s="447"/>
      <c r="AB9" s="447"/>
      <c r="AC9" s="448"/>
      <c r="AD9" s="446" t="s">
        <v>13</v>
      </c>
      <c r="AE9" s="447"/>
      <c r="AF9" s="447"/>
      <c r="AG9" s="447"/>
      <c r="AH9" s="447"/>
      <c r="AI9" s="447"/>
      <c r="AJ9" s="448"/>
      <c r="AK9" s="446" t="s">
        <v>14</v>
      </c>
      <c r="AL9" s="447"/>
      <c r="AM9" s="447"/>
      <c r="AN9" s="447"/>
      <c r="AO9" s="447"/>
      <c r="AP9" s="447"/>
      <c r="AQ9" s="448"/>
      <c r="AR9" s="446" t="s">
        <v>15</v>
      </c>
      <c r="AS9" s="447"/>
      <c r="AT9" s="448"/>
      <c r="AU9" s="526"/>
      <c r="AV9" s="527"/>
      <c r="AW9" s="526"/>
      <c r="AX9" s="527"/>
      <c r="AY9" s="493"/>
      <c r="AZ9" s="493"/>
      <c r="BA9" s="493"/>
      <c r="BB9" s="493"/>
      <c r="BC9" s="493"/>
      <c r="BD9" s="493"/>
    </row>
    <row r="10" spans="1:57" ht="20.25" customHeight="1" thickBot="1" x14ac:dyDescent="0.45">
      <c r="A10" s="71"/>
      <c r="B10" s="432"/>
      <c r="C10" s="438"/>
      <c r="D10" s="444"/>
      <c r="E10" s="437"/>
      <c r="F10" s="444"/>
      <c r="G10" s="437"/>
      <c r="H10" s="438"/>
      <c r="I10" s="438"/>
      <c r="J10" s="438"/>
      <c r="K10" s="444"/>
      <c r="L10" s="437"/>
      <c r="M10" s="438"/>
      <c r="N10" s="438"/>
      <c r="O10" s="43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526"/>
      <c r="AV10" s="527"/>
      <c r="AW10" s="526"/>
      <c r="AX10" s="527"/>
      <c r="AY10" s="493"/>
      <c r="AZ10" s="493"/>
      <c r="BA10" s="493"/>
      <c r="BB10" s="493"/>
      <c r="BC10" s="493"/>
      <c r="BD10" s="493"/>
    </row>
    <row r="11" spans="1:57" ht="20.25" hidden="1" customHeight="1" thickBot="1" x14ac:dyDescent="0.45">
      <c r="A11" s="71"/>
      <c r="B11" s="432"/>
      <c r="C11" s="438"/>
      <c r="D11" s="444"/>
      <c r="E11" s="437"/>
      <c r="F11" s="444"/>
      <c r="G11" s="437"/>
      <c r="H11" s="438"/>
      <c r="I11" s="438"/>
      <c r="J11" s="438"/>
      <c r="K11" s="444"/>
      <c r="L11" s="437"/>
      <c r="M11" s="438"/>
      <c r="N11" s="438"/>
      <c r="O11" s="439"/>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528"/>
      <c r="AV11" s="529"/>
      <c r="AW11" s="528"/>
      <c r="AX11" s="529"/>
      <c r="AY11" s="494"/>
      <c r="AZ11" s="494"/>
      <c r="BA11" s="494"/>
      <c r="BB11" s="494"/>
      <c r="BC11" s="494"/>
      <c r="BD11" s="494"/>
    </row>
    <row r="12" spans="1:57" ht="20.25" customHeight="1" thickBot="1" x14ac:dyDescent="0.45">
      <c r="A12" s="71"/>
      <c r="B12" s="433"/>
      <c r="C12" s="441"/>
      <c r="D12" s="445"/>
      <c r="E12" s="440"/>
      <c r="F12" s="445"/>
      <c r="G12" s="440"/>
      <c r="H12" s="441"/>
      <c r="I12" s="441"/>
      <c r="J12" s="441"/>
      <c r="K12" s="445"/>
      <c r="L12" s="440"/>
      <c r="M12" s="441"/>
      <c r="N12" s="441"/>
      <c r="O12" s="442"/>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530"/>
      <c r="AV12" s="531"/>
      <c r="AW12" s="530"/>
      <c r="AX12" s="531"/>
      <c r="AY12" s="493"/>
      <c r="AZ12" s="493"/>
      <c r="BA12" s="493"/>
      <c r="BB12" s="493"/>
      <c r="BC12" s="493"/>
      <c r="BD12" s="493"/>
    </row>
    <row r="13" spans="1:57" ht="39.950000000000003" customHeight="1" x14ac:dyDescent="0.4">
      <c r="A13" s="71"/>
      <c r="B13" s="116">
        <v>1</v>
      </c>
      <c r="C13" s="421"/>
      <c r="D13" s="422"/>
      <c r="E13" s="423"/>
      <c r="F13" s="424"/>
      <c r="G13" s="425"/>
      <c r="H13" s="426"/>
      <c r="I13" s="426"/>
      <c r="J13" s="426"/>
      <c r="K13" s="427"/>
      <c r="L13" s="428"/>
      <c r="M13" s="429"/>
      <c r="N13" s="429"/>
      <c r="O13" s="430"/>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449">
        <f>IF($AZ$3="４週",SUM(P13:AQ13),IF($AZ$3="暦月",SUM(P13:AT13),""))</f>
        <v>0</v>
      </c>
      <c r="AV13" s="450"/>
      <c r="AW13" s="451">
        <f t="shared" ref="AW13:AW44" si="1">IF($AZ$3="４週",AU13/4,IF($AZ$3="暦月",AU13/($AZ$6/7),""))</f>
        <v>0</v>
      </c>
      <c r="AX13" s="452"/>
      <c r="AY13" s="391"/>
      <c r="AZ13" s="392"/>
      <c r="BA13" s="392"/>
      <c r="BB13" s="392"/>
      <c r="BC13" s="392"/>
      <c r="BD13" s="393"/>
    </row>
    <row r="14" spans="1:57" ht="39.950000000000003" customHeight="1" x14ac:dyDescent="0.4">
      <c r="A14" s="71"/>
      <c r="B14" s="87">
        <f t="shared" ref="B14:B29" si="2">B13+1</f>
        <v>2</v>
      </c>
      <c r="C14" s="387"/>
      <c r="D14" s="388"/>
      <c r="E14" s="389"/>
      <c r="F14" s="390"/>
      <c r="G14" s="394"/>
      <c r="H14" s="395"/>
      <c r="I14" s="395"/>
      <c r="J14" s="395"/>
      <c r="K14" s="396"/>
      <c r="L14" s="397"/>
      <c r="M14" s="398"/>
      <c r="N14" s="398"/>
      <c r="O14" s="39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415">
        <f>IF($AZ$3="４週",SUM(P14:AQ14),IF($AZ$3="暦月",SUM(P14:AT14),""))</f>
        <v>0</v>
      </c>
      <c r="AV14" s="416"/>
      <c r="AW14" s="413">
        <f t="shared" si="1"/>
        <v>0</v>
      </c>
      <c r="AX14" s="414"/>
      <c r="AY14" s="384"/>
      <c r="AZ14" s="385"/>
      <c r="BA14" s="385"/>
      <c r="BB14" s="385"/>
      <c r="BC14" s="385"/>
      <c r="BD14" s="386"/>
    </row>
    <row r="15" spans="1:57" ht="39.950000000000003" customHeight="1" x14ac:dyDescent="0.4">
      <c r="A15" s="71"/>
      <c r="B15" s="87">
        <f t="shared" si="2"/>
        <v>3</v>
      </c>
      <c r="C15" s="387"/>
      <c r="D15" s="388"/>
      <c r="E15" s="389"/>
      <c r="F15" s="390"/>
      <c r="G15" s="394"/>
      <c r="H15" s="395"/>
      <c r="I15" s="395"/>
      <c r="J15" s="395"/>
      <c r="K15" s="396"/>
      <c r="L15" s="397"/>
      <c r="M15" s="398"/>
      <c r="N15" s="398"/>
      <c r="O15" s="39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415">
        <f>IF($AZ$3="４週",SUM(P15:AQ15),IF($AZ$3="暦月",SUM(P15:AT15),""))</f>
        <v>0</v>
      </c>
      <c r="AV15" s="416"/>
      <c r="AW15" s="413">
        <f t="shared" si="1"/>
        <v>0</v>
      </c>
      <c r="AX15" s="414"/>
      <c r="AY15" s="384"/>
      <c r="AZ15" s="385"/>
      <c r="BA15" s="385"/>
      <c r="BB15" s="385"/>
      <c r="BC15" s="385"/>
      <c r="BD15" s="386"/>
    </row>
    <row r="16" spans="1:57" ht="39.950000000000003" customHeight="1" x14ac:dyDescent="0.4">
      <c r="A16" s="71"/>
      <c r="B16" s="87">
        <f t="shared" si="2"/>
        <v>4</v>
      </c>
      <c r="C16" s="387"/>
      <c r="D16" s="388"/>
      <c r="E16" s="389"/>
      <c r="F16" s="390"/>
      <c r="G16" s="394"/>
      <c r="H16" s="395"/>
      <c r="I16" s="395"/>
      <c r="J16" s="395"/>
      <c r="K16" s="396"/>
      <c r="L16" s="397"/>
      <c r="M16" s="398"/>
      <c r="N16" s="398"/>
      <c r="O16" s="39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415">
        <f>IF($AZ$3="４週",SUM(P16:AQ16),IF($AZ$3="暦月",SUM(P16:AT16),""))</f>
        <v>0</v>
      </c>
      <c r="AV16" s="416"/>
      <c r="AW16" s="413">
        <f t="shared" si="1"/>
        <v>0</v>
      </c>
      <c r="AX16" s="414"/>
      <c r="AY16" s="384"/>
      <c r="AZ16" s="385"/>
      <c r="BA16" s="385"/>
      <c r="BB16" s="385"/>
      <c r="BC16" s="385"/>
      <c r="BD16" s="386"/>
    </row>
    <row r="17" spans="1:56" ht="39.950000000000003" customHeight="1" x14ac:dyDescent="0.4">
      <c r="A17" s="71"/>
      <c r="B17" s="87">
        <f t="shared" si="2"/>
        <v>5</v>
      </c>
      <c r="C17" s="387"/>
      <c r="D17" s="388"/>
      <c r="E17" s="389"/>
      <c r="F17" s="390"/>
      <c r="G17" s="394"/>
      <c r="H17" s="395"/>
      <c r="I17" s="395"/>
      <c r="J17" s="395"/>
      <c r="K17" s="396"/>
      <c r="L17" s="397"/>
      <c r="M17" s="398"/>
      <c r="N17" s="398"/>
      <c r="O17" s="39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415">
        <f t="shared" ref="AU17:AU112" si="3">IF($AZ$3="４週",SUM(P17:AQ17),IF($AZ$3="暦月",SUM(P17:AT17),""))</f>
        <v>0</v>
      </c>
      <c r="AV17" s="416"/>
      <c r="AW17" s="413">
        <f t="shared" si="1"/>
        <v>0</v>
      </c>
      <c r="AX17" s="414"/>
      <c r="AY17" s="384"/>
      <c r="AZ17" s="385"/>
      <c r="BA17" s="385"/>
      <c r="BB17" s="385"/>
      <c r="BC17" s="385"/>
      <c r="BD17" s="386"/>
    </row>
    <row r="18" spans="1:56" ht="39.950000000000003" customHeight="1" x14ac:dyDescent="0.4">
      <c r="A18" s="71"/>
      <c r="B18" s="87">
        <f t="shared" si="2"/>
        <v>6</v>
      </c>
      <c r="C18" s="387"/>
      <c r="D18" s="388"/>
      <c r="E18" s="389"/>
      <c r="F18" s="390"/>
      <c r="G18" s="394"/>
      <c r="H18" s="395"/>
      <c r="I18" s="395"/>
      <c r="J18" s="395"/>
      <c r="K18" s="396"/>
      <c r="L18" s="397"/>
      <c r="M18" s="398"/>
      <c r="N18" s="398"/>
      <c r="O18" s="39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415">
        <f t="shared" si="3"/>
        <v>0</v>
      </c>
      <c r="AV18" s="416"/>
      <c r="AW18" s="413">
        <f t="shared" si="1"/>
        <v>0</v>
      </c>
      <c r="AX18" s="414"/>
      <c r="AY18" s="384"/>
      <c r="AZ18" s="385"/>
      <c r="BA18" s="385"/>
      <c r="BB18" s="385"/>
      <c r="BC18" s="385"/>
      <c r="BD18" s="386"/>
    </row>
    <row r="19" spans="1:56" ht="39.950000000000003" customHeight="1" x14ac:dyDescent="0.4">
      <c r="A19" s="71"/>
      <c r="B19" s="87">
        <f t="shared" si="2"/>
        <v>7</v>
      </c>
      <c r="C19" s="387"/>
      <c r="D19" s="388"/>
      <c r="E19" s="389"/>
      <c r="F19" s="390"/>
      <c r="G19" s="394"/>
      <c r="H19" s="395"/>
      <c r="I19" s="395"/>
      <c r="J19" s="395"/>
      <c r="K19" s="396"/>
      <c r="L19" s="397"/>
      <c r="M19" s="398"/>
      <c r="N19" s="398"/>
      <c r="O19" s="39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415">
        <f>IF($AZ$3="４週",SUM(P19:AQ19),IF($AZ$3="暦月",SUM(P19:AT19),""))</f>
        <v>0</v>
      </c>
      <c r="AV19" s="416"/>
      <c r="AW19" s="413">
        <f t="shared" si="1"/>
        <v>0</v>
      </c>
      <c r="AX19" s="414"/>
      <c r="AY19" s="384"/>
      <c r="AZ19" s="385"/>
      <c r="BA19" s="385"/>
      <c r="BB19" s="385"/>
      <c r="BC19" s="385"/>
      <c r="BD19" s="386"/>
    </row>
    <row r="20" spans="1:56" ht="39.950000000000003" customHeight="1" x14ac:dyDescent="0.4">
      <c r="A20" s="71"/>
      <c r="B20" s="87">
        <f t="shared" si="2"/>
        <v>8</v>
      </c>
      <c r="C20" s="387"/>
      <c r="D20" s="388"/>
      <c r="E20" s="389"/>
      <c r="F20" s="390"/>
      <c r="G20" s="394"/>
      <c r="H20" s="395"/>
      <c r="I20" s="395"/>
      <c r="J20" s="395"/>
      <c r="K20" s="396"/>
      <c r="L20" s="397"/>
      <c r="M20" s="398"/>
      <c r="N20" s="398"/>
      <c r="O20" s="39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415">
        <f t="shared" si="3"/>
        <v>0</v>
      </c>
      <c r="AV20" s="416"/>
      <c r="AW20" s="413">
        <f t="shared" si="1"/>
        <v>0</v>
      </c>
      <c r="AX20" s="414"/>
      <c r="AY20" s="384"/>
      <c r="AZ20" s="385"/>
      <c r="BA20" s="385"/>
      <c r="BB20" s="385"/>
      <c r="BC20" s="385"/>
      <c r="BD20" s="386"/>
    </row>
    <row r="21" spans="1:56" ht="39.950000000000003" customHeight="1" x14ac:dyDescent="0.4">
      <c r="A21" s="71"/>
      <c r="B21" s="87">
        <f t="shared" si="2"/>
        <v>9</v>
      </c>
      <c r="C21" s="387"/>
      <c r="D21" s="388"/>
      <c r="E21" s="389"/>
      <c r="F21" s="390"/>
      <c r="G21" s="394"/>
      <c r="H21" s="395"/>
      <c r="I21" s="395"/>
      <c r="J21" s="395"/>
      <c r="K21" s="396"/>
      <c r="L21" s="397"/>
      <c r="M21" s="398"/>
      <c r="N21" s="398"/>
      <c r="O21" s="39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415">
        <f t="shared" si="3"/>
        <v>0</v>
      </c>
      <c r="AV21" s="416"/>
      <c r="AW21" s="413">
        <f t="shared" si="1"/>
        <v>0</v>
      </c>
      <c r="AX21" s="414"/>
      <c r="AY21" s="384"/>
      <c r="AZ21" s="385"/>
      <c r="BA21" s="385"/>
      <c r="BB21" s="385"/>
      <c r="BC21" s="385"/>
      <c r="BD21" s="386"/>
    </row>
    <row r="22" spans="1:56" ht="39.950000000000003" customHeight="1" x14ac:dyDescent="0.4">
      <c r="A22" s="71"/>
      <c r="B22" s="87">
        <f t="shared" si="2"/>
        <v>10</v>
      </c>
      <c r="C22" s="387"/>
      <c r="D22" s="388"/>
      <c r="E22" s="389"/>
      <c r="F22" s="390"/>
      <c r="G22" s="394"/>
      <c r="H22" s="395"/>
      <c r="I22" s="395"/>
      <c r="J22" s="395"/>
      <c r="K22" s="396"/>
      <c r="L22" s="397"/>
      <c r="M22" s="398"/>
      <c r="N22" s="398"/>
      <c r="O22" s="39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415">
        <f t="shared" si="3"/>
        <v>0</v>
      </c>
      <c r="AV22" s="416"/>
      <c r="AW22" s="413">
        <f t="shared" si="1"/>
        <v>0</v>
      </c>
      <c r="AX22" s="414"/>
      <c r="AY22" s="384"/>
      <c r="AZ22" s="385"/>
      <c r="BA22" s="385"/>
      <c r="BB22" s="385"/>
      <c r="BC22" s="385"/>
      <c r="BD22" s="386"/>
    </row>
    <row r="23" spans="1:56" ht="39.950000000000003" customHeight="1" x14ac:dyDescent="0.4">
      <c r="A23" s="71"/>
      <c r="B23" s="87">
        <f t="shared" si="2"/>
        <v>11</v>
      </c>
      <c r="C23" s="387"/>
      <c r="D23" s="388"/>
      <c r="E23" s="389"/>
      <c r="F23" s="390"/>
      <c r="G23" s="394"/>
      <c r="H23" s="395"/>
      <c r="I23" s="395"/>
      <c r="J23" s="395"/>
      <c r="K23" s="396"/>
      <c r="L23" s="397"/>
      <c r="M23" s="398"/>
      <c r="N23" s="398"/>
      <c r="O23" s="39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415">
        <f t="shared" si="3"/>
        <v>0</v>
      </c>
      <c r="AV23" s="416"/>
      <c r="AW23" s="413">
        <f t="shared" si="1"/>
        <v>0</v>
      </c>
      <c r="AX23" s="414"/>
      <c r="AY23" s="384"/>
      <c r="AZ23" s="385"/>
      <c r="BA23" s="385"/>
      <c r="BB23" s="385"/>
      <c r="BC23" s="385"/>
      <c r="BD23" s="386"/>
    </row>
    <row r="24" spans="1:56" ht="39.950000000000003" customHeight="1" x14ac:dyDescent="0.4">
      <c r="A24" s="71"/>
      <c r="B24" s="87">
        <f t="shared" si="2"/>
        <v>12</v>
      </c>
      <c r="C24" s="387"/>
      <c r="D24" s="388"/>
      <c r="E24" s="389"/>
      <c r="F24" s="390"/>
      <c r="G24" s="394"/>
      <c r="H24" s="395"/>
      <c r="I24" s="395"/>
      <c r="J24" s="395"/>
      <c r="K24" s="396"/>
      <c r="L24" s="397"/>
      <c r="M24" s="398"/>
      <c r="N24" s="398"/>
      <c r="O24" s="39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415">
        <f t="shared" si="3"/>
        <v>0</v>
      </c>
      <c r="AV24" s="416"/>
      <c r="AW24" s="413">
        <f t="shared" si="1"/>
        <v>0</v>
      </c>
      <c r="AX24" s="414"/>
      <c r="AY24" s="384"/>
      <c r="AZ24" s="385"/>
      <c r="BA24" s="385"/>
      <c r="BB24" s="385"/>
      <c r="BC24" s="385"/>
      <c r="BD24" s="386"/>
    </row>
    <row r="25" spans="1:56" ht="39.950000000000003" customHeight="1" x14ac:dyDescent="0.4">
      <c r="A25" s="71"/>
      <c r="B25" s="87">
        <f t="shared" si="2"/>
        <v>13</v>
      </c>
      <c r="C25" s="387"/>
      <c r="D25" s="388"/>
      <c r="E25" s="389"/>
      <c r="F25" s="390"/>
      <c r="G25" s="394"/>
      <c r="H25" s="395"/>
      <c r="I25" s="395"/>
      <c r="J25" s="395"/>
      <c r="K25" s="396"/>
      <c r="L25" s="397"/>
      <c r="M25" s="398"/>
      <c r="N25" s="398"/>
      <c r="O25" s="39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415">
        <f t="shared" si="3"/>
        <v>0</v>
      </c>
      <c r="AV25" s="416"/>
      <c r="AW25" s="413">
        <f t="shared" si="1"/>
        <v>0</v>
      </c>
      <c r="AX25" s="414"/>
      <c r="AY25" s="384"/>
      <c r="AZ25" s="385"/>
      <c r="BA25" s="385"/>
      <c r="BB25" s="385"/>
      <c r="BC25" s="385"/>
      <c r="BD25" s="386"/>
    </row>
    <row r="26" spans="1:56" ht="39.950000000000003" customHeight="1" x14ac:dyDescent="0.4">
      <c r="A26" s="71"/>
      <c r="B26" s="87">
        <f t="shared" si="2"/>
        <v>14</v>
      </c>
      <c r="C26" s="387"/>
      <c r="D26" s="388"/>
      <c r="E26" s="389"/>
      <c r="F26" s="390"/>
      <c r="G26" s="394"/>
      <c r="H26" s="395"/>
      <c r="I26" s="395"/>
      <c r="J26" s="395"/>
      <c r="K26" s="396"/>
      <c r="L26" s="397"/>
      <c r="M26" s="398"/>
      <c r="N26" s="398"/>
      <c r="O26" s="39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415">
        <f t="shared" si="3"/>
        <v>0</v>
      </c>
      <c r="AV26" s="416"/>
      <c r="AW26" s="413">
        <f t="shared" si="1"/>
        <v>0</v>
      </c>
      <c r="AX26" s="414"/>
      <c r="AY26" s="384"/>
      <c r="AZ26" s="385"/>
      <c r="BA26" s="385"/>
      <c r="BB26" s="385"/>
      <c r="BC26" s="385"/>
      <c r="BD26" s="386"/>
    </row>
    <row r="27" spans="1:56" ht="39.950000000000003" customHeight="1" x14ac:dyDescent="0.4">
      <c r="A27" s="71"/>
      <c r="B27" s="87">
        <f t="shared" si="2"/>
        <v>15</v>
      </c>
      <c r="C27" s="387"/>
      <c r="D27" s="388"/>
      <c r="E27" s="389"/>
      <c r="F27" s="390"/>
      <c r="G27" s="394"/>
      <c r="H27" s="395"/>
      <c r="I27" s="395"/>
      <c r="J27" s="395"/>
      <c r="K27" s="396"/>
      <c r="L27" s="397"/>
      <c r="M27" s="398"/>
      <c r="N27" s="398"/>
      <c r="O27" s="39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415">
        <f t="shared" si="3"/>
        <v>0</v>
      </c>
      <c r="AV27" s="416"/>
      <c r="AW27" s="413">
        <f t="shared" si="1"/>
        <v>0</v>
      </c>
      <c r="AX27" s="414"/>
      <c r="AY27" s="384"/>
      <c r="AZ27" s="385"/>
      <c r="BA27" s="385"/>
      <c r="BB27" s="385"/>
      <c r="BC27" s="385"/>
      <c r="BD27" s="386"/>
    </row>
    <row r="28" spans="1:56" ht="39.950000000000003" customHeight="1" x14ac:dyDescent="0.4">
      <c r="A28" s="71"/>
      <c r="B28" s="87">
        <f t="shared" si="2"/>
        <v>16</v>
      </c>
      <c r="C28" s="387"/>
      <c r="D28" s="388"/>
      <c r="E28" s="389"/>
      <c r="F28" s="390"/>
      <c r="G28" s="394"/>
      <c r="H28" s="395"/>
      <c r="I28" s="395"/>
      <c r="J28" s="395"/>
      <c r="K28" s="396"/>
      <c r="L28" s="397"/>
      <c r="M28" s="398"/>
      <c r="N28" s="398"/>
      <c r="O28" s="39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415">
        <f t="shared" si="3"/>
        <v>0</v>
      </c>
      <c r="AV28" s="416"/>
      <c r="AW28" s="413">
        <f t="shared" si="1"/>
        <v>0</v>
      </c>
      <c r="AX28" s="414"/>
      <c r="AY28" s="384"/>
      <c r="AZ28" s="385"/>
      <c r="BA28" s="385"/>
      <c r="BB28" s="385"/>
      <c r="BC28" s="385"/>
      <c r="BD28" s="386"/>
    </row>
    <row r="29" spans="1:56" ht="39.950000000000003" customHeight="1" x14ac:dyDescent="0.4">
      <c r="A29" s="71"/>
      <c r="B29" s="87">
        <f t="shared" si="2"/>
        <v>17</v>
      </c>
      <c r="C29" s="387"/>
      <c r="D29" s="388"/>
      <c r="E29" s="389"/>
      <c r="F29" s="390"/>
      <c r="G29" s="394"/>
      <c r="H29" s="395"/>
      <c r="I29" s="395"/>
      <c r="J29" s="395"/>
      <c r="K29" s="396"/>
      <c r="L29" s="397"/>
      <c r="M29" s="398"/>
      <c r="N29" s="398"/>
      <c r="O29" s="39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415">
        <f t="shared" si="3"/>
        <v>0</v>
      </c>
      <c r="AV29" s="416"/>
      <c r="AW29" s="413">
        <f t="shared" si="1"/>
        <v>0</v>
      </c>
      <c r="AX29" s="414"/>
      <c r="AY29" s="384"/>
      <c r="AZ29" s="385"/>
      <c r="BA29" s="385"/>
      <c r="BB29" s="385"/>
      <c r="BC29" s="385"/>
      <c r="BD29" s="386"/>
    </row>
    <row r="30" spans="1:56" ht="39.950000000000003" customHeight="1" x14ac:dyDescent="0.4">
      <c r="A30" s="71"/>
      <c r="B30" s="87">
        <f t="shared" ref="B30:B93" si="4">B29+1</f>
        <v>18</v>
      </c>
      <c r="C30" s="387"/>
      <c r="D30" s="388"/>
      <c r="E30" s="389"/>
      <c r="F30" s="390"/>
      <c r="G30" s="394"/>
      <c r="H30" s="395"/>
      <c r="I30" s="395"/>
      <c r="J30" s="395"/>
      <c r="K30" s="396"/>
      <c r="L30" s="397"/>
      <c r="M30" s="398"/>
      <c r="N30" s="398"/>
      <c r="O30" s="39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415">
        <f t="shared" ref="AU30" si="5">IF($AZ$3="４週",SUM(P30:AQ30),IF($AZ$3="暦月",SUM(P30:AT30),""))</f>
        <v>0</v>
      </c>
      <c r="AV30" s="416"/>
      <c r="AW30" s="413">
        <f t="shared" si="1"/>
        <v>0</v>
      </c>
      <c r="AX30" s="414"/>
      <c r="AY30" s="384"/>
      <c r="AZ30" s="385"/>
      <c r="BA30" s="385"/>
      <c r="BB30" s="385"/>
      <c r="BC30" s="385"/>
      <c r="BD30" s="386"/>
    </row>
    <row r="31" spans="1:56" ht="39.950000000000003" customHeight="1" x14ac:dyDescent="0.4">
      <c r="A31" s="71"/>
      <c r="B31" s="87">
        <f t="shared" si="4"/>
        <v>19</v>
      </c>
      <c r="C31" s="387"/>
      <c r="D31" s="388"/>
      <c r="E31" s="389"/>
      <c r="F31" s="390"/>
      <c r="G31" s="394"/>
      <c r="H31" s="395"/>
      <c r="I31" s="395"/>
      <c r="J31" s="395"/>
      <c r="K31" s="396"/>
      <c r="L31" s="397"/>
      <c r="M31" s="398"/>
      <c r="N31" s="398"/>
      <c r="O31" s="39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415">
        <f t="shared" ref="AU31:AU94" si="6">IF($AZ$3="４週",SUM(P31:AQ31),IF($AZ$3="暦月",SUM(P31:AT31),""))</f>
        <v>0</v>
      </c>
      <c r="AV31" s="416"/>
      <c r="AW31" s="413">
        <f t="shared" si="1"/>
        <v>0</v>
      </c>
      <c r="AX31" s="414"/>
      <c r="AY31" s="384"/>
      <c r="AZ31" s="385"/>
      <c r="BA31" s="385"/>
      <c r="BB31" s="385"/>
      <c r="BC31" s="385"/>
      <c r="BD31" s="386"/>
    </row>
    <row r="32" spans="1:56" ht="39.950000000000003" customHeight="1" x14ac:dyDescent="0.4">
      <c r="A32" s="71"/>
      <c r="B32" s="87">
        <f t="shared" si="4"/>
        <v>20</v>
      </c>
      <c r="C32" s="387"/>
      <c r="D32" s="388"/>
      <c r="E32" s="389"/>
      <c r="F32" s="390"/>
      <c r="G32" s="394"/>
      <c r="H32" s="395"/>
      <c r="I32" s="395"/>
      <c r="J32" s="395"/>
      <c r="K32" s="396"/>
      <c r="L32" s="397"/>
      <c r="M32" s="398"/>
      <c r="N32" s="398"/>
      <c r="O32" s="39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415">
        <f t="shared" si="6"/>
        <v>0</v>
      </c>
      <c r="AV32" s="416"/>
      <c r="AW32" s="413">
        <f t="shared" si="1"/>
        <v>0</v>
      </c>
      <c r="AX32" s="414"/>
      <c r="AY32" s="384"/>
      <c r="AZ32" s="385"/>
      <c r="BA32" s="385"/>
      <c r="BB32" s="385"/>
      <c r="BC32" s="385"/>
      <c r="BD32" s="386"/>
    </row>
    <row r="33" spans="1:56" ht="39.950000000000003" customHeight="1" x14ac:dyDescent="0.4">
      <c r="A33" s="71"/>
      <c r="B33" s="87">
        <f t="shared" si="4"/>
        <v>21</v>
      </c>
      <c r="C33" s="387"/>
      <c r="D33" s="388"/>
      <c r="E33" s="389"/>
      <c r="F33" s="390"/>
      <c r="G33" s="394"/>
      <c r="H33" s="395"/>
      <c r="I33" s="395"/>
      <c r="J33" s="395"/>
      <c r="K33" s="396"/>
      <c r="L33" s="397"/>
      <c r="M33" s="398"/>
      <c r="N33" s="398"/>
      <c r="O33" s="39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415">
        <f t="shared" si="6"/>
        <v>0</v>
      </c>
      <c r="AV33" s="416"/>
      <c r="AW33" s="413">
        <f t="shared" si="1"/>
        <v>0</v>
      </c>
      <c r="AX33" s="414"/>
      <c r="AY33" s="384"/>
      <c r="AZ33" s="385"/>
      <c r="BA33" s="385"/>
      <c r="BB33" s="385"/>
      <c r="BC33" s="385"/>
      <c r="BD33" s="386"/>
    </row>
    <row r="34" spans="1:56" ht="39.950000000000003" customHeight="1" x14ac:dyDescent="0.4">
      <c r="A34" s="71"/>
      <c r="B34" s="87">
        <f t="shared" si="4"/>
        <v>22</v>
      </c>
      <c r="C34" s="387"/>
      <c r="D34" s="388"/>
      <c r="E34" s="389"/>
      <c r="F34" s="390"/>
      <c r="G34" s="394"/>
      <c r="H34" s="395"/>
      <c r="I34" s="395"/>
      <c r="J34" s="395"/>
      <c r="K34" s="396"/>
      <c r="L34" s="397"/>
      <c r="M34" s="398"/>
      <c r="N34" s="398"/>
      <c r="O34" s="39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415">
        <f t="shared" si="6"/>
        <v>0</v>
      </c>
      <c r="AV34" s="416"/>
      <c r="AW34" s="413">
        <f t="shared" si="1"/>
        <v>0</v>
      </c>
      <c r="AX34" s="414"/>
      <c r="AY34" s="384"/>
      <c r="AZ34" s="385"/>
      <c r="BA34" s="385"/>
      <c r="BB34" s="385"/>
      <c r="BC34" s="385"/>
      <c r="BD34" s="386"/>
    </row>
    <row r="35" spans="1:56" ht="39.950000000000003" customHeight="1" x14ac:dyDescent="0.4">
      <c r="A35" s="71"/>
      <c r="B35" s="87">
        <f t="shared" si="4"/>
        <v>23</v>
      </c>
      <c r="C35" s="387"/>
      <c r="D35" s="388"/>
      <c r="E35" s="389"/>
      <c r="F35" s="390"/>
      <c r="G35" s="394"/>
      <c r="H35" s="395"/>
      <c r="I35" s="395"/>
      <c r="J35" s="395"/>
      <c r="K35" s="396"/>
      <c r="L35" s="397"/>
      <c r="M35" s="398"/>
      <c r="N35" s="398"/>
      <c r="O35" s="39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415">
        <f t="shared" si="6"/>
        <v>0</v>
      </c>
      <c r="AV35" s="416"/>
      <c r="AW35" s="413">
        <f t="shared" si="1"/>
        <v>0</v>
      </c>
      <c r="AX35" s="414"/>
      <c r="AY35" s="384"/>
      <c r="AZ35" s="385"/>
      <c r="BA35" s="385"/>
      <c r="BB35" s="385"/>
      <c r="BC35" s="385"/>
      <c r="BD35" s="386"/>
    </row>
    <row r="36" spans="1:56" ht="39.950000000000003" customHeight="1" x14ac:dyDescent="0.4">
      <c r="A36" s="71"/>
      <c r="B36" s="87">
        <f t="shared" si="4"/>
        <v>24</v>
      </c>
      <c r="C36" s="387"/>
      <c r="D36" s="388"/>
      <c r="E36" s="389"/>
      <c r="F36" s="390"/>
      <c r="G36" s="394"/>
      <c r="H36" s="395"/>
      <c r="I36" s="395"/>
      <c r="J36" s="395"/>
      <c r="K36" s="396"/>
      <c r="L36" s="397"/>
      <c r="M36" s="398"/>
      <c r="N36" s="398"/>
      <c r="O36" s="39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415">
        <f t="shared" si="6"/>
        <v>0</v>
      </c>
      <c r="AV36" s="416"/>
      <c r="AW36" s="413">
        <f t="shared" si="1"/>
        <v>0</v>
      </c>
      <c r="AX36" s="414"/>
      <c r="AY36" s="384"/>
      <c r="AZ36" s="385"/>
      <c r="BA36" s="385"/>
      <c r="BB36" s="385"/>
      <c r="BC36" s="385"/>
      <c r="BD36" s="386"/>
    </row>
    <row r="37" spans="1:56" ht="39.950000000000003" customHeight="1" x14ac:dyDescent="0.4">
      <c r="A37" s="71"/>
      <c r="B37" s="87">
        <f t="shared" si="4"/>
        <v>25</v>
      </c>
      <c r="C37" s="387"/>
      <c r="D37" s="388"/>
      <c r="E37" s="389"/>
      <c r="F37" s="390"/>
      <c r="G37" s="394"/>
      <c r="H37" s="395"/>
      <c r="I37" s="395"/>
      <c r="J37" s="395"/>
      <c r="K37" s="396"/>
      <c r="L37" s="397"/>
      <c r="M37" s="398"/>
      <c r="N37" s="398"/>
      <c r="O37" s="39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415">
        <f t="shared" si="6"/>
        <v>0</v>
      </c>
      <c r="AV37" s="416"/>
      <c r="AW37" s="413">
        <f t="shared" si="1"/>
        <v>0</v>
      </c>
      <c r="AX37" s="414"/>
      <c r="AY37" s="384"/>
      <c r="AZ37" s="385"/>
      <c r="BA37" s="385"/>
      <c r="BB37" s="385"/>
      <c r="BC37" s="385"/>
      <c r="BD37" s="386"/>
    </row>
    <row r="38" spans="1:56" ht="39.950000000000003" customHeight="1" x14ac:dyDescent="0.4">
      <c r="A38" s="71"/>
      <c r="B38" s="87">
        <f t="shared" si="4"/>
        <v>26</v>
      </c>
      <c r="C38" s="387"/>
      <c r="D38" s="388"/>
      <c r="E38" s="389"/>
      <c r="F38" s="390"/>
      <c r="G38" s="394"/>
      <c r="H38" s="395"/>
      <c r="I38" s="395"/>
      <c r="J38" s="395"/>
      <c r="K38" s="396"/>
      <c r="L38" s="397"/>
      <c r="M38" s="398"/>
      <c r="N38" s="398"/>
      <c r="O38" s="39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415">
        <f t="shared" si="6"/>
        <v>0</v>
      </c>
      <c r="AV38" s="416"/>
      <c r="AW38" s="413">
        <f t="shared" si="1"/>
        <v>0</v>
      </c>
      <c r="AX38" s="414"/>
      <c r="AY38" s="384"/>
      <c r="AZ38" s="385"/>
      <c r="BA38" s="385"/>
      <c r="BB38" s="385"/>
      <c r="BC38" s="385"/>
      <c r="BD38" s="386"/>
    </row>
    <row r="39" spans="1:56" ht="39.950000000000003" customHeight="1" x14ac:dyDescent="0.4">
      <c r="A39" s="71"/>
      <c r="B39" s="87">
        <f t="shared" si="4"/>
        <v>27</v>
      </c>
      <c r="C39" s="387"/>
      <c r="D39" s="388"/>
      <c r="E39" s="389"/>
      <c r="F39" s="390"/>
      <c r="G39" s="394"/>
      <c r="H39" s="395"/>
      <c r="I39" s="395"/>
      <c r="J39" s="395"/>
      <c r="K39" s="396"/>
      <c r="L39" s="397"/>
      <c r="M39" s="398"/>
      <c r="N39" s="398"/>
      <c r="O39" s="39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415">
        <f t="shared" si="6"/>
        <v>0</v>
      </c>
      <c r="AV39" s="416"/>
      <c r="AW39" s="413">
        <f t="shared" si="1"/>
        <v>0</v>
      </c>
      <c r="AX39" s="414"/>
      <c r="AY39" s="384"/>
      <c r="AZ39" s="385"/>
      <c r="BA39" s="385"/>
      <c r="BB39" s="385"/>
      <c r="BC39" s="385"/>
      <c r="BD39" s="386"/>
    </row>
    <row r="40" spans="1:56" ht="39.950000000000003" customHeight="1" x14ac:dyDescent="0.4">
      <c r="A40" s="71"/>
      <c r="B40" s="87">
        <f t="shared" si="4"/>
        <v>28</v>
      </c>
      <c r="C40" s="387"/>
      <c r="D40" s="388"/>
      <c r="E40" s="389"/>
      <c r="F40" s="390"/>
      <c r="G40" s="394"/>
      <c r="H40" s="395"/>
      <c r="I40" s="395"/>
      <c r="J40" s="395"/>
      <c r="K40" s="396"/>
      <c r="L40" s="397"/>
      <c r="M40" s="398"/>
      <c r="N40" s="398"/>
      <c r="O40" s="39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415">
        <f t="shared" si="6"/>
        <v>0</v>
      </c>
      <c r="AV40" s="416"/>
      <c r="AW40" s="413">
        <f t="shared" si="1"/>
        <v>0</v>
      </c>
      <c r="AX40" s="414"/>
      <c r="AY40" s="384"/>
      <c r="AZ40" s="385"/>
      <c r="BA40" s="385"/>
      <c r="BB40" s="385"/>
      <c r="BC40" s="385"/>
      <c r="BD40" s="386"/>
    </row>
    <row r="41" spans="1:56" ht="39.950000000000003" customHeight="1" x14ac:dyDescent="0.4">
      <c r="A41" s="71"/>
      <c r="B41" s="87">
        <f t="shared" si="4"/>
        <v>29</v>
      </c>
      <c r="C41" s="387"/>
      <c r="D41" s="388"/>
      <c r="E41" s="389"/>
      <c r="F41" s="390"/>
      <c r="G41" s="394"/>
      <c r="H41" s="395"/>
      <c r="I41" s="395"/>
      <c r="J41" s="395"/>
      <c r="K41" s="396"/>
      <c r="L41" s="397"/>
      <c r="M41" s="398"/>
      <c r="N41" s="398"/>
      <c r="O41" s="39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415">
        <f t="shared" si="6"/>
        <v>0</v>
      </c>
      <c r="AV41" s="416"/>
      <c r="AW41" s="413">
        <f t="shared" si="1"/>
        <v>0</v>
      </c>
      <c r="AX41" s="414"/>
      <c r="AY41" s="384"/>
      <c r="AZ41" s="385"/>
      <c r="BA41" s="385"/>
      <c r="BB41" s="385"/>
      <c r="BC41" s="385"/>
      <c r="BD41" s="386"/>
    </row>
    <row r="42" spans="1:56" ht="39.950000000000003" customHeight="1" x14ac:dyDescent="0.4">
      <c r="A42" s="71"/>
      <c r="B42" s="87">
        <f t="shared" si="4"/>
        <v>30</v>
      </c>
      <c r="C42" s="387"/>
      <c r="D42" s="388"/>
      <c r="E42" s="389"/>
      <c r="F42" s="390"/>
      <c r="G42" s="394"/>
      <c r="H42" s="395"/>
      <c r="I42" s="395"/>
      <c r="J42" s="395"/>
      <c r="K42" s="396"/>
      <c r="L42" s="397"/>
      <c r="M42" s="398"/>
      <c r="N42" s="398"/>
      <c r="O42" s="39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415">
        <f t="shared" si="6"/>
        <v>0</v>
      </c>
      <c r="AV42" s="416"/>
      <c r="AW42" s="413">
        <f t="shared" si="1"/>
        <v>0</v>
      </c>
      <c r="AX42" s="414"/>
      <c r="AY42" s="384"/>
      <c r="AZ42" s="385"/>
      <c r="BA42" s="385"/>
      <c r="BB42" s="385"/>
      <c r="BC42" s="385"/>
      <c r="BD42" s="386"/>
    </row>
    <row r="43" spans="1:56" ht="39.950000000000003" customHeight="1" x14ac:dyDescent="0.4">
      <c r="A43" s="71"/>
      <c r="B43" s="87">
        <f t="shared" si="4"/>
        <v>31</v>
      </c>
      <c r="C43" s="387"/>
      <c r="D43" s="388"/>
      <c r="E43" s="389"/>
      <c r="F43" s="390"/>
      <c r="G43" s="394"/>
      <c r="H43" s="395"/>
      <c r="I43" s="395"/>
      <c r="J43" s="395"/>
      <c r="K43" s="396"/>
      <c r="L43" s="397"/>
      <c r="M43" s="398"/>
      <c r="N43" s="398"/>
      <c r="O43" s="39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415">
        <f t="shared" si="6"/>
        <v>0</v>
      </c>
      <c r="AV43" s="416"/>
      <c r="AW43" s="413">
        <f t="shared" si="1"/>
        <v>0</v>
      </c>
      <c r="AX43" s="414"/>
      <c r="AY43" s="384"/>
      <c r="AZ43" s="385"/>
      <c r="BA43" s="385"/>
      <c r="BB43" s="385"/>
      <c r="BC43" s="385"/>
      <c r="BD43" s="386"/>
    </row>
    <row r="44" spans="1:56" ht="39.950000000000003" customHeight="1" x14ac:dyDescent="0.4">
      <c r="A44" s="71"/>
      <c r="B44" s="87">
        <f t="shared" si="4"/>
        <v>32</v>
      </c>
      <c r="C44" s="387"/>
      <c r="D44" s="388"/>
      <c r="E44" s="389"/>
      <c r="F44" s="390"/>
      <c r="G44" s="394"/>
      <c r="H44" s="395"/>
      <c r="I44" s="395"/>
      <c r="J44" s="395"/>
      <c r="K44" s="396"/>
      <c r="L44" s="397"/>
      <c r="M44" s="398"/>
      <c r="N44" s="398"/>
      <c r="O44" s="39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415">
        <f t="shared" si="6"/>
        <v>0</v>
      </c>
      <c r="AV44" s="416"/>
      <c r="AW44" s="413">
        <f t="shared" si="1"/>
        <v>0</v>
      </c>
      <c r="AX44" s="414"/>
      <c r="AY44" s="384"/>
      <c r="AZ44" s="385"/>
      <c r="BA44" s="385"/>
      <c r="BB44" s="385"/>
      <c r="BC44" s="385"/>
      <c r="BD44" s="386"/>
    </row>
    <row r="45" spans="1:56" ht="39.950000000000003" customHeight="1" x14ac:dyDescent="0.4">
      <c r="A45" s="71"/>
      <c r="B45" s="87">
        <f t="shared" si="4"/>
        <v>33</v>
      </c>
      <c r="C45" s="387"/>
      <c r="D45" s="388"/>
      <c r="E45" s="389"/>
      <c r="F45" s="390"/>
      <c r="G45" s="394"/>
      <c r="H45" s="395"/>
      <c r="I45" s="395"/>
      <c r="J45" s="395"/>
      <c r="K45" s="396"/>
      <c r="L45" s="397"/>
      <c r="M45" s="398"/>
      <c r="N45" s="398"/>
      <c r="O45" s="39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415">
        <f t="shared" si="6"/>
        <v>0</v>
      </c>
      <c r="AV45" s="416"/>
      <c r="AW45" s="413">
        <f t="shared" ref="AW45:AW76" si="7">IF($AZ$3="４週",AU45/4,IF($AZ$3="暦月",AU45/($AZ$6/7),""))</f>
        <v>0</v>
      </c>
      <c r="AX45" s="414"/>
      <c r="AY45" s="384"/>
      <c r="AZ45" s="385"/>
      <c r="BA45" s="385"/>
      <c r="BB45" s="385"/>
      <c r="BC45" s="385"/>
      <c r="BD45" s="386"/>
    </row>
    <row r="46" spans="1:56" ht="39.950000000000003" customHeight="1" x14ac:dyDescent="0.4">
      <c r="A46" s="71"/>
      <c r="B46" s="87">
        <f t="shared" si="4"/>
        <v>34</v>
      </c>
      <c r="C46" s="387"/>
      <c r="D46" s="388"/>
      <c r="E46" s="389"/>
      <c r="F46" s="390"/>
      <c r="G46" s="394"/>
      <c r="H46" s="395"/>
      <c r="I46" s="395"/>
      <c r="J46" s="395"/>
      <c r="K46" s="396"/>
      <c r="L46" s="397"/>
      <c r="M46" s="398"/>
      <c r="N46" s="398"/>
      <c r="O46" s="39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415">
        <f t="shared" si="6"/>
        <v>0</v>
      </c>
      <c r="AV46" s="416"/>
      <c r="AW46" s="413">
        <f t="shared" si="7"/>
        <v>0</v>
      </c>
      <c r="AX46" s="414"/>
      <c r="AY46" s="384"/>
      <c r="AZ46" s="385"/>
      <c r="BA46" s="385"/>
      <c r="BB46" s="385"/>
      <c r="BC46" s="385"/>
      <c r="BD46" s="386"/>
    </row>
    <row r="47" spans="1:56" ht="39.950000000000003" customHeight="1" x14ac:dyDescent="0.4">
      <c r="A47" s="71"/>
      <c r="B47" s="87">
        <f t="shared" si="4"/>
        <v>35</v>
      </c>
      <c r="C47" s="387"/>
      <c r="D47" s="388"/>
      <c r="E47" s="389"/>
      <c r="F47" s="390"/>
      <c r="G47" s="394"/>
      <c r="H47" s="395"/>
      <c r="I47" s="395"/>
      <c r="J47" s="395"/>
      <c r="K47" s="396"/>
      <c r="L47" s="397"/>
      <c r="M47" s="398"/>
      <c r="N47" s="398"/>
      <c r="O47" s="39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415">
        <f t="shared" si="6"/>
        <v>0</v>
      </c>
      <c r="AV47" s="416"/>
      <c r="AW47" s="413">
        <f t="shared" si="7"/>
        <v>0</v>
      </c>
      <c r="AX47" s="414"/>
      <c r="AY47" s="384"/>
      <c r="AZ47" s="385"/>
      <c r="BA47" s="385"/>
      <c r="BB47" s="385"/>
      <c r="BC47" s="385"/>
      <c r="BD47" s="386"/>
    </row>
    <row r="48" spans="1:56" ht="39.950000000000003" customHeight="1" x14ac:dyDescent="0.4">
      <c r="A48" s="71"/>
      <c r="B48" s="87">
        <f t="shared" si="4"/>
        <v>36</v>
      </c>
      <c r="C48" s="387"/>
      <c r="D48" s="388"/>
      <c r="E48" s="389"/>
      <c r="F48" s="390"/>
      <c r="G48" s="394"/>
      <c r="H48" s="395"/>
      <c r="I48" s="395"/>
      <c r="J48" s="395"/>
      <c r="K48" s="396"/>
      <c r="L48" s="397"/>
      <c r="M48" s="398"/>
      <c r="N48" s="398"/>
      <c r="O48" s="39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415">
        <f t="shared" si="6"/>
        <v>0</v>
      </c>
      <c r="AV48" s="416"/>
      <c r="AW48" s="413">
        <f t="shared" si="7"/>
        <v>0</v>
      </c>
      <c r="AX48" s="414"/>
      <c r="AY48" s="384"/>
      <c r="AZ48" s="385"/>
      <c r="BA48" s="385"/>
      <c r="BB48" s="385"/>
      <c r="BC48" s="385"/>
      <c r="BD48" s="386"/>
    </row>
    <row r="49" spans="1:56" ht="39.950000000000003" customHeight="1" x14ac:dyDescent="0.4">
      <c r="A49" s="71"/>
      <c r="B49" s="87">
        <f t="shared" si="4"/>
        <v>37</v>
      </c>
      <c r="C49" s="387"/>
      <c r="D49" s="388"/>
      <c r="E49" s="389"/>
      <c r="F49" s="390"/>
      <c r="G49" s="394"/>
      <c r="H49" s="395"/>
      <c r="I49" s="395"/>
      <c r="J49" s="395"/>
      <c r="K49" s="396"/>
      <c r="L49" s="397"/>
      <c r="M49" s="398"/>
      <c r="N49" s="398"/>
      <c r="O49" s="39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415">
        <f t="shared" si="6"/>
        <v>0</v>
      </c>
      <c r="AV49" s="416"/>
      <c r="AW49" s="413">
        <f t="shared" si="7"/>
        <v>0</v>
      </c>
      <c r="AX49" s="414"/>
      <c r="AY49" s="384"/>
      <c r="AZ49" s="385"/>
      <c r="BA49" s="385"/>
      <c r="BB49" s="385"/>
      <c r="BC49" s="385"/>
      <c r="BD49" s="386"/>
    </row>
    <row r="50" spans="1:56" ht="39.950000000000003" customHeight="1" x14ac:dyDescent="0.4">
      <c r="A50" s="71"/>
      <c r="B50" s="87">
        <f t="shared" si="4"/>
        <v>38</v>
      </c>
      <c r="C50" s="387"/>
      <c r="D50" s="388"/>
      <c r="E50" s="389"/>
      <c r="F50" s="390"/>
      <c r="G50" s="394"/>
      <c r="H50" s="395"/>
      <c r="I50" s="395"/>
      <c r="J50" s="395"/>
      <c r="K50" s="396"/>
      <c r="L50" s="397"/>
      <c r="M50" s="398"/>
      <c r="N50" s="398"/>
      <c r="O50" s="39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415">
        <f t="shared" si="6"/>
        <v>0</v>
      </c>
      <c r="AV50" s="416"/>
      <c r="AW50" s="413">
        <f t="shared" si="7"/>
        <v>0</v>
      </c>
      <c r="AX50" s="414"/>
      <c r="AY50" s="384"/>
      <c r="AZ50" s="385"/>
      <c r="BA50" s="385"/>
      <c r="BB50" s="385"/>
      <c r="BC50" s="385"/>
      <c r="BD50" s="386"/>
    </row>
    <row r="51" spans="1:56" ht="39.950000000000003" customHeight="1" x14ac:dyDescent="0.4">
      <c r="A51" s="71"/>
      <c r="B51" s="87">
        <f t="shared" si="4"/>
        <v>39</v>
      </c>
      <c r="C51" s="387"/>
      <c r="D51" s="388"/>
      <c r="E51" s="389"/>
      <c r="F51" s="390"/>
      <c r="G51" s="394"/>
      <c r="H51" s="395"/>
      <c r="I51" s="395"/>
      <c r="J51" s="395"/>
      <c r="K51" s="396"/>
      <c r="L51" s="397"/>
      <c r="M51" s="398"/>
      <c r="N51" s="398"/>
      <c r="O51" s="39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415">
        <f t="shared" si="6"/>
        <v>0</v>
      </c>
      <c r="AV51" s="416"/>
      <c r="AW51" s="413">
        <f t="shared" si="7"/>
        <v>0</v>
      </c>
      <c r="AX51" s="414"/>
      <c r="AY51" s="384"/>
      <c r="AZ51" s="385"/>
      <c r="BA51" s="385"/>
      <c r="BB51" s="385"/>
      <c r="BC51" s="385"/>
      <c r="BD51" s="386"/>
    </row>
    <row r="52" spans="1:56" ht="39.950000000000003" customHeight="1" x14ac:dyDescent="0.4">
      <c r="A52" s="71"/>
      <c r="B52" s="87">
        <f t="shared" si="4"/>
        <v>40</v>
      </c>
      <c r="C52" s="387"/>
      <c r="D52" s="388"/>
      <c r="E52" s="389"/>
      <c r="F52" s="390"/>
      <c r="G52" s="394"/>
      <c r="H52" s="395"/>
      <c r="I52" s="395"/>
      <c r="J52" s="395"/>
      <c r="K52" s="396"/>
      <c r="L52" s="397"/>
      <c r="M52" s="398"/>
      <c r="N52" s="398"/>
      <c r="O52" s="39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415">
        <f t="shared" si="6"/>
        <v>0</v>
      </c>
      <c r="AV52" s="416"/>
      <c r="AW52" s="413">
        <f t="shared" si="7"/>
        <v>0</v>
      </c>
      <c r="AX52" s="414"/>
      <c r="AY52" s="384"/>
      <c r="AZ52" s="385"/>
      <c r="BA52" s="385"/>
      <c r="BB52" s="385"/>
      <c r="BC52" s="385"/>
      <c r="BD52" s="386"/>
    </row>
    <row r="53" spans="1:56" ht="39.950000000000003" customHeight="1" x14ac:dyDescent="0.4">
      <c r="A53" s="71"/>
      <c r="B53" s="87">
        <f t="shared" si="4"/>
        <v>41</v>
      </c>
      <c r="C53" s="387"/>
      <c r="D53" s="388"/>
      <c r="E53" s="389"/>
      <c r="F53" s="390"/>
      <c r="G53" s="394"/>
      <c r="H53" s="395"/>
      <c r="I53" s="395"/>
      <c r="J53" s="395"/>
      <c r="K53" s="396"/>
      <c r="L53" s="397"/>
      <c r="M53" s="398"/>
      <c r="N53" s="398"/>
      <c r="O53" s="39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415">
        <f t="shared" si="6"/>
        <v>0</v>
      </c>
      <c r="AV53" s="416"/>
      <c r="AW53" s="413">
        <f t="shared" si="7"/>
        <v>0</v>
      </c>
      <c r="AX53" s="414"/>
      <c r="AY53" s="384"/>
      <c r="AZ53" s="385"/>
      <c r="BA53" s="385"/>
      <c r="BB53" s="385"/>
      <c r="BC53" s="385"/>
      <c r="BD53" s="386"/>
    </row>
    <row r="54" spans="1:56" ht="39.950000000000003" customHeight="1" x14ac:dyDescent="0.4">
      <c r="A54" s="71"/>
      <c r="B54" s="87">
        <f t="shared" si="4"/>
        <v>42</v>
      </c>
      <c r="C54" s="387"/>
      <c r="D54" s="388"/>
      <c r="E54" s="389"/>
      <c r="F54" s="390"/>
      <c r="G54" s="394"/>
      <c r="H54" s="395"/>
      <c r="I54" s="395"/>
      <c r="J54" s="395"/>
      <c r="K54" s="396"/>
      <c r="L54" s="397"/>
      <c r="M54" s="398"/>
      <c r="N54" s="398"/>
      <c r="O54" s="39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415">
        <f t="shared" si="6"/>
        <v>0</v>
      </c>
      <c r="AV54" s="416"/>
      <c r="AW54" s="413">
        <f t="shared" si="7"/>
        <v>0</v>
      </c>
      <c r="AX54" s="414"/>
      <c r="AY54" s="384"/>
      <c r="AZ54" s="385"/>
      <c r="BA54" s="385"/>
      <c r="BB54" s="385"/>
      <c r="BC54" s="385"/>
      <c r="BD54" s="386"/>
    </row>
    <row r="55" spans="1:56" ht="39.950000000000003" customHeight="1" x14ac:dyDescent="0.4">
      <c r="A55" s="71"/>
      <c r="B55" s="87">
        <f t="shared" si="4"/>
        <v>43</v>
      </c>
      <c r="C55" s="387"/>
      <c r="D55" s="388"/>
      <c r="E55" s="389"/>
      <c r="F55" s="390"/>
      <c r="G55" s="394"/>
      <c r="H55" s="395"/>
      <c r="I55" s="395"/>
      <c r="J55" s="395"/>
      <c r="K55" s="396"/>
      <c r="L55" s="397"/>
      <c r="M55" s="398"/>
      <c r="N55" s="398"/>
      <c r="O55" s="39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415">
        <f t="shared" si="6"/>
        <v>0</v>
      </c>
      <c r="AV55" s="416"/>
      <c r="AW55" s="413">
        <f t="shared" si="7"/>
        <v>0</v>
      </c>
      <c r="AX55" s="414"/>
      <c r="AY55" s="384"/>
      <c r="AZ55" s="385"/>
      <c r="BA55" s="385"/>
      <c r="BB55" s="385"/>
      <c r="BC55" s="385"/>
      <c r="BD55" s="386"/>
    </row>
    <row r="56" spans="1:56" ht="39.950000000000003" customHeight="1" x14ac:dyDescent="0.4">
      <c r="A56" s="71"/>
      <c r="B56" s="87">
        <f t="shared" si="4"/>
        <v>44</v>
      </c>
      <c r="C56" s="387"/>
      <c r="D56" s="388"/>
      <c r="E56" s="389"/>
      <c r="F56" s="390"/>
      <c r="G56" s="394"/>
      <c r="H56" s="395"/>
      <c r="I56" s="395"/>
      <c r="J56" s="395"/>
      <c r="K56" s="396"/>
      <c r="L56" s="397"/>
      <c r="M56" s="398"/>
      <c r="N56" s="398"/>
      <c r="O56" s="39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415">
        <f t="shared" si="6"/>
        <v>0</v>
      </c>
      <c r="AV56" s="416"/>
      <c r="AW56" s="413">
        <f t="shared" si="7"/>
        <v>0</v>
      </c>
      <c r="AX56" s="414"/>
      <c r="AY56" s="384"/>
      <c r="AZ56" s="385"/>
      <c r="BA56" s="385"/>
      <c r="BB56" s="385"/>
      <c r="BC56" s="385"/>
      <c r="BD56" s="386"/>
    </row>
    <row r="57" spans="1:56" ht="39.950000000000003" customHeight="1" x14ac:dyDescent="0.4">
      <c r="A57" s="71"/>
      <c r="B57" s="87">
        <f t="shared" si="4"/>
        <v>45</v>
      </c>
      <c r="C57" s="387"/>
      <c r="D57" s="388"/>
      <c r="E57" s="389"/>
      <c r="F57" s="390"/>
      <c r="G57" s="394"/>
      <c r="H57" s="395"/>
      <c r="I57" s="395"/>
      <c r="J57" s="395"/>
      <c r="K57" s="396"/>
      <c r="L57" s="397"/>
      <c r="M57" s="398"/>
      <c r="N57" s="398"/>
      <c r="O57" s="39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415">
        <f t="shared" si="6"/>
        <v>0</v>
      </c>
      <c r="AV57" s="416"/>
      <c r="AW57" s="413">
        <f t="shared" si="7"/>
        <v>0</v>
      </c>
      <c r="AX57" s="414"/>
      <c r="AY57" s="384"/>
      <c r="AZ57" s="385"/>
      <c r="BA57" s="385"/>
      <c r="BB57" s="385"/>
      <c r="BC57" s="385"/>
      <c r="BD57" s="386"/>
    </row>
    <row r="58" spans="1:56" ht="39.950000000000003" customHeight="1" x14ac:dyDescent="0.4">
      <c r="A58" s="71"/>
      <c r="B58" s="87">
        <f t="shared" si="4"/>
        <v>46</v>
      </c>
      <c r="C58" s="387"/>
      <c r="D58" s="388"/>
      <c r="E58" s="389"/>
      <c r="F58" s="390"/>
      <c r="G58" s="394"/>
      <c r="H58" s="395"/>
      <c r="I58" s="395"/>
      <c r="J58" s="395"/>
      <c r="K58" s="396"/>
      <c r="L58" s="397"/>
      <c r="M58" s="398"/>
      <c r="N58" s="398"/>
      <c r="O58" s="39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415">
        <f t="shared" si="6"/>
        <v>0</v>
      </c>
      <c r="AV58" s="416"/>
      <c r="AW58" s="413">
        <f t="shared" si="7"/>
        <v>0</v>
      </c>
      <c r="AX58" s="414"/>
      <c r="AY58" s="384"/>
      <c r="AZ58" s="385"/>
      <c r="BA58" s="385"/>
      <c r="BB58" s="385"/>
      <c r="BC58" s="385"/>
      <c r="BD58" s="386"/>
    </row>
    <row r="59" spans="1:56" ht="39.950000000000003" customHeight="1" x14ac:dyDescent="0.4">
      <c r="A59" s="71"/>
      <c r="B59" s="87">
        <f t="shared" si="4"/>
        <v>47</v>
      </c>
      <c r="C59" s="387"/>
      <c r="D59" s="388"/>
      <c r="E59" s="389"/>
      <c r="F59" s="390"/>
      <c r="G59" s="394"/>
      <c r="H59" s="395"/>
      <c r="I59" s="395"/>
      <c r="J59" s="395"/>
      <c r="K59" s="396"/>
      <c r="L59" s="397"/>
      <c r="M59" s="398"/>
      <c r="N59" s="398"/>
      <c r="O59" s="39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415">
        <f t="shared" si="6"/>
        <v>0</v>
      </c>
      <c r="AV59" s="416"/>
      <c r="AW59" s="413">
        <f t="shared" si="7"/>
        <v>0</v>
      </c>
      <c r="AX59" s="414"/>
      <c r="AY59" s="384"/>
      <c r="AZ59" s="385"/>
      <c r="BA59" s="385"/>
      <c r="BB59" s="385"/>
      <c r="BC59" s="385"/>
      <c r="BD59" s="386"/>
    </row>
    <row r="60" spans="1:56" ht="39.950000000000003" customHeight="1" x14ac:dyDescent="0.4">
      <c r="A60" s="71"/>
      <c r="B60" s="87">
        <f t="shared" si="4"/>
        <v>48</v>
      </c>
      <c r="C60" s="387"/>
      <c r="D60" s="388"/>
      <c r="E60" s="389"/>
      <c r="F60" s="390"/>
      <c r="G60" s="394"/>
      <c r="H60" s="395"/>
      <c r="I60" s="395"/>
      <c r="J60" s="395"/>
      <c r="K60" s="396"/>
      <c r="L60" s="397"/>
      <c r="M60" s="398"/>
      <c r="N60" s="398"/>
      <c r="O60" s="39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415">
        <f t="shared" si="6"/>
        <v>0</v>
      </c>
      <c r="AV60" s="416"/>
      <c r="AW60" s="413">
        <f t="shared" si="7"/>
        <v>0</v>
      </c>
      <c r="AX60" s="414"/>
      <c r="AY60" s="384"/>
      <c r="AZ60" s="385"/>
      <c r="BA60" s="385"/>
      <c r="BB60" s="385"/>
      <c r="BC60" s="385"/>
      <c r="BD60" s="386"/>
    </row>
    <row r="61" spans="1:56" ht="39.950000000000003" customHeight="1" x14ac:dyDescent="0.4">
      <c r="A61" s="71"/>
      <c r="B61" s="87">
        <f t="shared" si="4"/>
        <v>49</v>
      </c>
      <c r="C61" s="387"/>
      <c r="D61" s="388"/>
      <c r="E61" s="389"/>
      <c r="F61" s="390"/>
      <c r="G61" s="394"/>
      <c r="H61" s="395"/>
      <c r="I61" s="395"/>
      <c r="J61" s="395"/>
      <c r="K61" s="396"/>
      <c r="L61" s="397"/>
      <c r="M61" s="398"/>
      <c r="N61" s="398"/>
      <c r="O61" s="39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415">
        <f t="shared" si="6"/>
        <v>0</v>
      </c>
      <c r="AV61" s="416"/>
      <c r="AW61" s="413">
        <f t="shared" si="7"/>
        <v>0</v>
      </c>
      <c r="AX61" s="414"/>
      <c r="AY61" s="384"/>
      <c r="AZ61" s="385"/>
      <c r="BA61" s="385"/>
      <c r="BB61" s="385"/>
      <c r="BC61" s="385"/>
      <c r="BD61" s="386"/>
    </row>
    <row r="62" spans="1:56" ht="39.950000000000003" customHeight="1" x14ac:dyDescent="0.4">
      <c r="A62" s="71"/>
      <c r="B62" s="87">
        <f t="shared" si="4"/>
        <v>50</v>
      </c>
      <c r="C62" s="387"/>
      <c r="D62" s="388"/>
      <c r="E62" s="389"/>
      <c r="F62" s="390"/>
      <c r="G62" s="394"/>
      <c r="H62" s="395"/>
      <c r="I62" s="395"/>
      <c r="J62" s="395"/>
      <c r="K62" s="396"/>
      <c r="L62" s="397"/>
      <c r="M62" s="398"/>
      <c r="N62" s="398"/>
      <c r="O62" s="39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415">
        <f t="shared" si="6"/>
        <v>0</v>
      </c>
      <c r="AV62" s="416"/>
      <c r="AW62" s="413">
        <f t="shared" si="7"/>
        <v>0</v>
      </c>
      <c r="AX62" s="414"/>
      <c r="AY62" s="384"/>
      <c r="AZ62" s="385"/>
      <c r="BA62" s="385"/>
      <c r="BB62" s="385"/>
      <c r="BC62" s="385"/>
      <c r="BD62" s="386"/>
    </row>
    <row r="63" spans="1:56" ht="39.950000000000003" customHeight="1" x14ac:dyDescent="0.4">
      <c r="A63" s="71"/>
      <c r="B63" s="87">
        <f t="shared" si="4"/>
        <v>51</v>
      </c>
      <c r="C63" s="387"/>
      <c r="D63" s="388"/>
      <c r="E63" s="389"/>
      <c r="F63" s="390"/>
      <c r="G63" s="394"/>
      <c r="H63" s="395"/>
      <c r="I63" s="395"/>
      <c r="J63" s="395"/>
      <c r="K63" s="396"/>
      <c r="L63" s="397"/>
      <c r="M63" s="398"/>
      <c r="N63" s="398"/>
      <c r="O63" s="39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415">
        <f t="shared" si="6"/>
        <v>0</v>
      </c>
      <c r="AV63" s="416"/>
      <c r="AW63" s="413">
        <f t="shared" si="7"/>
        <v>0</v>
      </c>
      <c r="AX63" s="414"/>
      <c r="AY63" s="384"/>
      <c r="AZ63" s="385"/>
      <c r="BA63" s="385"/>
      <c r="BB63" s="385"/>
      <c r="BC63" s="385"/>
      <c r="BD63" s="386"/>
    </row>
    <row r="64" spans="1:56" ht="39.950000000000003" customHeight="1" x14ac:dyDescent="0.4">
      <c r="A64" s="71"/>
      <c r="B64" s="87">
        <f t="shared" si="4"/>
        <v>52</v>
      </c>
      <c r="C64" s="387"/>
      <c r="D64" s="388"/>
      <c r="E64" s="389"/>
      <c r="F64" s="390"/>
      <c r="G64" s="394"/>
      <c r="H64" s="395"/>
      <c r="I64" s="395"/>
      <c r="J64" s="395"/>
      <c r="K64" s="396"/>
      <c r="L64" s="397"/>
      <c r="M64" s="398"/>
      <c r="N64" s="398"/>
      <c r="O64" s="39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415">
        <f t="shared" si="6"/>
        <v>0</v>
      </c>
      <c r="AV64" s="416"/>
      <c r="AW64" s="413">
        <f t="shared" si="7"/>
        <v>0</v>
      </c>
      <c r="AX64" s="414"/>
      <c r="AY64" s="384"/>
      <c r="AZ64" s="385"/>
      <c r="BA64" s="385"/>
      <c r="BB64" s="385"/>
      <c r="BC64" s="385"/>
      <c r="BD64" s="386"/>
    </row>
    <row r="65" spans="1:56" ht="39.950000000000003" customHeight="1" x14ac:dyDescent="0.4">
      <c r="A65" s="71"/>
      <c r="B65" s="87">
        <f t="shared" si="4"/>
        <v>53</v>
      </c>
      <c r="C65" s="387"/>
      <c r="D65" s="388"/>
      <c r="E65" s="389"/>
      <c r="F65" s="390"/>
      <c r="G65" s="394"/>
      <c r="H65" s="395"/>
      <c r="I65" s="395"/>
      <c r="J65" s="395"/>
      <c r="K65" s="396"/>
      <c r="L65" s="397"/>
      <c r="M65" s="398"/>
      <c r="N65" s="398"/>
      <c r="O65" s="39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415">
        <f t="shared" si="6"/>
        <v>0</v>
      </c>
      <c r="AV65" s="416"/>
      <c r="AW65" s="413">
        <f t="shared" si="7"/>
        <v>0</v>
      </c>
      <c r="AX65" s="414"/>
      <c r="AY65" s="384"/>
      <c r="AZ65" s="385"/>
      <c r="BA65" s="385"/>
      <c r="BB65" s="385"/>
      <c r="BC65" s="385"/>
      <c r="BD65" s="386"/>
    </row>
    <row r="66" spans="1:56" ht="39.950000000000003" customHeight="1" x14ac:dyDescent="0.4">
      <c r="A66" s="71"/>
      <c r="B66" s="87">
        <f t="shared" si="4"/>
        <v>54</v>
      </c>
      <c r="C66" s="387"/>
      <c r="D66" s="388"/>
      <c r="E66" s="389"/>
      <c r="F66" s="390"/>
      <c r="G66" s="394"/>
      <c r="H66" s="395"/>
      <c r="I66" s="395"/>
      <c r="J66" s="395"/>
      <c r="K66" s="396"/>
      <c r="L66" s="397"/>
      <c r="M66" s="398"/>
      <c r="N66" s="398"/>
      <c r="O66" s="39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415">
        <f t="shared" si="6"/>
        <v>0</v>
      </c>
      <c r="AV66" s="416"/>
      <c r="AW66" s="413">
        <f t="shared" si="7"/>
        <v>0</v>
      </c>
      <c r="AX66" s="414"/>
      <c r="AY66" s="384"/>
      <c r="AZ66" s="385"/>
      <c r="BA66" s="385"/>
      <c r="BB66" s="385"/>
      <c r="BC66" s="385"/>
      <c r="BD66" s="386"/>
    </row>
    <row r="67" spans="1:56" ht="39.950000000000003" customHeight="1" x14ac:dyDescent="0.4">
      <c r="A67" s="71"/>
      <c r="B67" s="87">
        <f t="shared" si="4"/>
        <v>55</v>
      </c>
      <c r="C67" s="387"/>
      <c r="D67" s="388"/>
      <c r="E67" s="389"/>
      <c r="F67" s="390"/>
      <c r="G67" s="394"/>
      <c r="H67" s="395"/>
      <c r="I67" s="395"/>
      <c r="J67" s="395"/>
      <c r="K67" s="396"/>
      <c r="L67" s="397"/>
      <c r="M67" s="398"/>
      <c r="N67" s="398"/>
      <c r="O67" s="39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415">
        <f t="shared" si="6"/>
        <v>0</v>
      </c>
      <c r="AV67" s="416"/>
      <c r="AW67" s="413">
        <f t="shared" si="7"/>
        <v>0</v>
      </c>
      <c r="AX67" s="414"/>
      <c r="AY67" s="384"/>
      <c r="AZ67" s="385"/>
      <c r="BA67" s="385"/>
      <c r="BB67" s="385"/>
      <c r="BC67" s="385"/>
      <c r="BD67" s="386"/>
    </row>
    <row r="68" spans="1:56" ht="39.950000000000003" customHeight="1" x14ac:dyDescent="0.4">
      <c r="A68" s="71"/>
      <c r="B68" s="87">
        <f t="shared" si="4"/>
        <v>56</v>
      </c>
      <c r="C68" s="387"/>
      <c r="D68" s="388"/>
      <c r="E68" s="389"/>
      <c r="F68" s="390"/>
      <c r="G68" s="394"/>
      <c r="H68" s="395"/>
      <c r="I68" s="395"/>
      <c r="J68" s="395"/>
      <c r="K68" s="396"/>
      <c r="L68" s="397"/>
      <c r="M68" s="398"/>
      <c r="N68" s="398"/>
      <c r="O68" s="39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415">
        <f t="shared" si="6"/>
        <v>0</v>
      </c>
      <c r="AV68" s="416"/>
      <c r="AW68" s="413">
        <f t="shared" si="7"/>
        <v>0</v>
      </c>
      <c r="AX68" s="414"/>
      <c r="AY68" s="384"/>
      <c r="AZ68" s="385"/>
      <c r="BA68" s="385"/>
      <c r="BB68" s="385"/>
      <c r="BC68" s="385"/>
      <c r="BD68" s="386"/>
    </row>
    <row r="69" spans="1:56" ht="39.950000000000003" customHeight="1" x14ac:dyDescent="0.4">
      <c r="A69" s="71"/>
      <c r="B69" s="87">
        <f t="shared" si="4"/>
        <v>57</v>
      </c>
      <c r="C69" s="387"/>
      <c r="D69" s="388"/>
      <c r="E69" s="389"/>
      <c r="F69" s="390"/>
      <c r="G69" s="394"/>
      <c r="H69" s="395"/>
      <c r="I69" s="395"/>
      <c r="J69" s="395"/>
      <c r="K69" s="396"/>
      <c r="L69" s="397"/>
      <c r="M69" s="398"/>
      <c r="N69" s="398"/>
      <c r="O69" s="39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415">
        <f t="shared" si="6"/>
        <v>0</v>
      </c>
      <c r="AV69" s="416"/>
      <c r="AW69" s="413">
        <f t="shared" si="7"/>
        <v>0</v>
      </c>
      <c r="AX69" s="414"/>
      <c r="AY69" s="384"/>
      <c r="AZ69" s="385"/>
      <c r="BA69" s="385"/>
      <c r="BB69" s="385"/>
      <c r="BC69" s="385"/>
      <c r="BD69" s="386"/>
    </row>
    <row r="70" spans="1:56" ht="39.950000000000003" customHeight="1" x14ac:dyDescent="0.4">
      <c r="A70" s="71"/>
      <c r="B70" s="87">
        <f t="shared" si="4"/>
        <v>58</v>
      </c>
      <c r="C70" s="387"/>
      <c r="D70" s="388"/>
      <c r="E70" s="389"/>
      <c r="F70" s="390"/>
      <c r="G70" s="394"/>
      <c r="H70" s="395"/>
      <c r="I70" s="395"/>
      <c r="J70" s="395"/>
      <c r="K70" s="396"/>
      <c r="L70" s="397"/>
      <c r="M70" s="398"/>
      <c r="N70" s="398"/>
      <c r="O70" s="39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415">
        <f t="shared" si="6"/>
        <v>0</v>
      </c>
      <c r="AV70" s="416"/>
      <c r="AW70" s="413">
        <f t="shared" si="7"/>
        <v>0</v>
      </c>
      <c r="AX70" s="414"/>
      <c r="AY70" s="384"/>
      <c r="AZ70" s="385"/>
      <c r="BA70" s="385"/>
      <c r="BB70" s="385"/>
      <c r="BC70" s="385"/>
      <c r="BD70" s="386"/>
    </row>
    <row r="71" spans="1:56" ht="39.950000000000003" customHeight="1" x14ac:dyDescent="0.4">
      <c r="A71" s="71"/>
      <c r="B71" s="87">
        <f t="shared" si="4"/>
        <v>59</v>
      </c>
      <c r="C71" s="387"/>
      <c r="D71" s="388"/>
      <c r="E71" s="389"/>
      <c r="F71" s="390"/>
      <c r="G71" s="394"/>
      <c r="H71" s="395"/>
      <c r="I71" s="395"/>
      <c r="J71" s="395"/>
      <c r="K71" s="396"/>
      <c r="L71" s="397"/>
      <c r="M71" s="398"/>
      <c r="N71" s="398"/>
      <c r="O71" s="39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415">
        <f t="shared" si="6"/>
        <v>0</v>
      </c>
      <c r="AV71" s="416"/>
      <c r="AW71" s="413">
        <f t="shared" si="7"/>
        <v>0</v>
      </c>
      <c r="AX71" s="414"/>
      <c r="AY71" s="384"/>
      <c r="AZ71" s="385"/>
      <c r="BA71" s="385"/>
      <c r="BB71" s="385"/>
      <c r="BC71" s="385"/>
      <c r="BD71" s="386"/>
    </row>
    <row r="72" spans="1:56" ht="39.950000000000003" customHeight="1" x14ac:dyDescent="0.4">
      <c r="A72" s="71"/>
      <c r="B72" s="87">
        <f t="shared" si="4"/>
        <v>60</v>
      </c>
      <c r="C72" s="387"/>
      <c r="D72" s="388"/>
      <c r="E72" s="389"/>
      <c r="F72" s="390"/>
      <c r="G72" s="394"/>
      <c r="H72" s="395"/>
      <c r="I72" s="395"/>
      <c r="J72" s="395"/>
      <c r="K72" s="396"/>
      <c r="L72" s="397"/>
      <c r="M72" s="398"/>
      <c r="N72" s="398"/>
      <c r="O72" s="39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415">
        <f t="shared" si="6"/>
        <v>0</v>
      </c>
      <c r="AV72" s="416"/>
      <c r="AW72" s="413">
        <f t="shared" si="7"/>
        <v>0</v>
      </c>
      <c r="AX72" s="414"/>
      <c r="AY72" s="384"/>
      <c r="AZ72" s="385"/>
      <c r="BA72" s="385"/>
      <c r="BB72" s="385"/>
      <c r="BC72" s="385"/>
      <c r="BD72" s="386"/>
    </row>
    <row r="73" spans="1:56" ht="39.950000000000003" customHeight="1" x14ac:dyDescent="0.4">
      <c r="A73" s="71"/>
      <c r="B73" s="87">
        <f t="shared" si="4"/>
        <v>61</v>
      </c>
      <c r="C73" s="387"/>
      <c r="D73" s="388"/>
      <c r="E73" s="389"/>
      <c r="F73" s="390"/>
      <c r="G73" s="394"/>
      <c r="H73" s="395"/>
      <c r="I73" s="395"/>
      <c r="J73" s="395"/>
      <c r="K73" s="396"/>
      <c r="L73" s="397"/>
      <c r="M73" s="398"/>
      <c r="N73" s="398"/>
      <c r="O73" s="39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415">
        <f t="shared" si="6"/>
        <v>0</v>
      </c>
      <c r="AV73" s="416"/>
      <c r="AW73" s="413">
        <f t="shared" si="7"/>
        <v>0</v>
      </c>
      <c r="AX73" s="414"/>
      <c r="AY73" s="384"/>
      <c r="AZ73" s="385"/>
      <c r="BA73" s="385"/>
      <c r="BB73" s="385"/>
      <c r="BC73" s="385"/>
      <c r="BD73" s="386"/>
    </row>
    <row r="74" spans="1:56" ht="39.950000000000003" customHeight="1" x14ac:dyDescent="0.4">
      <c r="A74" s="71"/>
      <c r="B74" s="87">
        <f t="shared" si="4"/>
        <v>62</v>
      </c>
      <c r="C74" s="387"/>
      <c r="D74" s="388"/>
      <c r="E74" s="389"/>
      <c r="F74" s="390"/>
      <c r="G74" s="394"/>
      <c r="H74" s="395"/>
      <c r="I74" s="395"/>
      <c r="J74" s="395"/>
      <c r="K74" s="396"/>
      <c r="L74" s="397"/>
      <c r="M74" s="398"/>
      <c r="N74" s="398"/>
      <c r="O74" s="39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415">
        <f t="shared" si="6"/>
        <v>0</v>
      </c>
      <c r="AV74" s="416"/>
      <c r="AW74" s="413">
        <f t="shared" si="7"/>
        <v>0</v>
      </c>
      <c r="AX74" s="414"/>
      <c r="AY74" s="384"/>
      <c r="AZ74" s="385"/>
      <c r="BA74" s="385"/>
      <c r="BB74" s="385"/>
      <c r="BC74" s="385"/>
      <c r="BD74" s="386"/>
    </row>
    <row r="75" spans="1:56" ht="39.950000000000003" customHeight="1" x14ac:dyDescent="0.4">
      <c r="A75" s="71"/>
      <c r="B75" s="87">
        <f t="shared" si="4"/>
        <v>63</v>
      </c>
      <c r="C75" s="387"/>
      <c r="D75" s="388"/>
      <c r="E75" s="389"/>
      <c r="F75" s="390"/>
      <c r="G75" s="394"/>
      <c r="H75" s="395"/>
      <c r="I75" s="395"/>
      <c r="J75" s="395"/>
      <c r="K75" s="396"/>
      <c r="L75" s="397"/>
      <c r="M75" s="398"/>
      <c r="N75" s="398"/>
      <c r="O75" s="39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415">
        <f t="shared" si="6"/>
        <v>0</v>
      </c>
      <c r="AV75" s="416"/>
      <c r="AW75" s="413">
        <f t="shared" si="7"/>
        <v>0</v>
      </c>
      <c r="AX75" s="414"/>
      <c r="AY75" s="384"/>
      <c r="AZ75" s="385"/>
      <c r="BA75" s="385"/>
      <c r="BB75" s="385"/>
      <c r="BC75" s="385"/>
      <c r="BD75" s="386"/>
    </row>
    <row r="76" spans="1:56" ht="39.950000000000003" customHeight="1" x14ac:dyDescent="0.4">
      <c r="A76" s="71"/>
      <c r="B76" s="87">
        <f t="shared" si="4"/>
        <v>64</v>
      </c>
      <c r="C76" s="387"/>
      <c r="D76" s="388"/>
      <c r="E76" s="389"/>
      <c r="F76" s="390"/>
      <c r="G76" s="394"/>
      <c r="H76" s="395"/>
      <c r="I76" s="395"/>
      <c r="J76" s="395"/>
      <c r="K76" s="396"/>
      <c r="L76" s="397"/>
      <c r="M76" s="398"/>
      <c r="N76" s="398"/>
      <c r="O76" s="39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415">
        <f t="shared" si="6"/>
        <v>0</v>
      </c>
      <c r="AV76" s="416"/>
      <c r="AW76" s="413">
        <f t="shared" si="7"/>
        <v>0</v>
      </c>
      <c r="AX76" s="414"/>
      <c r="AY76" s="384"/>
      <c r="AZ76" s="385"/>
      <c r="BA76" s="385"/>
      <c r="BB76" s="385"/>
      <c r="BC76" s="385"/>
      <c r="BD76" s="386"/>
    </row>
    <row r="77" spans="1:56" ht="39.950000000000003" customHeight="1" x14ac:dyDescent="0.4">
      <c r="A77" s="71"/>
      <c r="B77" s="87">
        <f t="shared" si="4"/>
        <v>65</v>
      </c>
      <c r="C77" s="387"/>
      <c r="D77" s="388"/>
      <c r="E77" s="389"/>
      <c r="F77" s="390"/>
      <c r="G77" s="394"/>
      <c r="H77" s="395"/>
      <c r="I77" s="395"/>
      <c r="J77" s="395"/>
      <c r="K77" s="396"/>
      <c r="L77" s="397"/>
      <c r="M77" s="398"/>
      <c r="N77" s="398"/>
      <c r="O77" s="39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415">
        <f t="shared" si="6"/>
        <v>0</v>
      </c>
      <c r="AV77" s="416"/>
      <c r="AW77" s="413">
        <f t="shared" ref="AW77:AW112" si="8">IF($AZ$3="４週",AU77/4,IF($AZ$3="暦月",AU77/($AZ$6/7),""))</f>
        <v>0</v>
      </c>
      <c r="AX77" s="414"/>
      <c r="AY77" s="384"/>
      <c r="AZ77" s="385"/>
      <c r="BA77" s="385"/>
      <c r="BB77" s="385"/>
      <c r="BC77" s="385"/>
      <c r="BD77" s="386"/>
    </row>
    <row r="78" spans="1:56" ht="39.950000000000003" customHeight="1" x14ac:dyDescent="0.4">
      <c r="A78" s="71"/>
      <c r="B78" s="87">
        <f t="shared" si="4"/>
        <v>66</v>
      </c>
      <c r="C78" s="387"/>
      <c r="D78" s="388"/>
      <c r="E78" s="389"/>
      <c r="F78" s="390"/>
      <c r="G78" s="394"/>
      <c r="H78" s="395"/>
      <c r="I78" s="395"/>
      <c r="J78" s="395"/>
      <c r="K78" s="396"/>
      <c r="L78" s="397"/>
      <c r="M78" s="398"/>
      <c r="N78" s="398"/>
      <c r="O78" s="39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415">
        <f t="shared" si="6"/>
        <v>0</v>
      </c>
      <c r="AV78" s="416"/>
      <c r="AW78" s="413">
        <f t="shared" si="8"/>
        <v>0</v>
      </c>
      <c r="AX78" s="414"/>
      <c r="AY78" s="384"/>
      <c r="AZ78" s="385"/>
      <c r="BA78" s="385"/>
      <c r="BB78" s="385"/>
      <c r="BC78" s="385"/>
      <c r="BD78" s="386"/>
    </row>
    <row r="79" spans="1:56" ht="39.950000000000003" customHeight="1" x14ac:dyDescent="0.4">
      <c r="A79" s="71"/>
      <c r="B79" s="87">
        <f t="shared" si="4"/>
        <v>67</v>
      </c>
      <c r="C79" s="387"/>
      <c r="D79" s="388"/>
      <c r="E79" s="389"/>
      <c r="F79" s="390"/>
      <c r="G79" s="394"/>
      <c r="H79" s="395"/>
      <c r="I79" s="395"/>
      <c r="J79" s="395"/>
      <c r="K79" s="396"/>
      <c r="L79" s="397"/>
      <c r="M79" s="398"/>
      <c r="N79" s="398"/>
      <c r="O79" s="39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415">
        <f t="shared" si="6"/>
        <v>0</v>
      </c>
      <c r="AV79" s="416"/>
      <c r="AW79" s="413">
        <f t="shared" si="8"/>
        <v>0</v>
      </c>
      <c r="AX79" s="414"/>
      <c r="AY79" s="384"/>
      <c r="AZ79" s="385"/>
      <c r="BA79" s="385"/>
      <c r="BB79" s="385"/>
      <c r="BC79" s="385"/>
      <c r="BD79" s="386"/>
    </row>
    <row r="80" spans="1:56" ht="39.950000000000003" customHeight="1" x14ac:dyDescent="0.4">
      <c r="A80" s="71"/>
      <c r="B80" s="87">
        <f t="shared" si="4"/>
        <v>68</v>
      </c>
      <c r="C80" s="387"/>
      <c r="D80" s="388"/>
      <c r="E80" s="389"/>
      <c r="F80" s="390"/>
      <c r="G80" s="394"/>
      <c r="H80" s="395"/>
      <c r="I80" s="395"/>
      <c r="J80" s="395"/>
      <c r="K80" s="396"/>
      <c r="L80" s="397"/>
      <c r="M80" s="398"/>
      <c r="N80" s="398"/>
      <c r="O80" s="39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415">
        <f t="shared" si="6"/>
        <v>0</v>
      </c>
      <c r="AV80" s="416"/>
      <c r="AW80" s="413">
        <f t="shared" si="8"/>
        <v>0</v>
      </c>
      <c r="AX80" s="414"/>
      <c r="AY80" s="384"/>
      <c r="AZ80" s="385"/>
      <c r="BA80" s="385"/>
      <c r="BB80" s="385"/>
      <c r="BC80" s="385"/>
      <c r="BD80" s="386"/>
    </row>
    <row r="81" spans="1:56" ht="39.950000000000003" customHeight="1" x14ac:dyDescent="0.4">
      <c r="A81" s="71"/>
      <c r="B81" s="87">
        <f t="shared" si="4"/>
        <v>69</v>
      </c>
      <c r="C81" s="387"/>
      <c r="D81" s="388"/>
      <c r="E81" s="389"/>
      <c r="F81" s="390"/>
      <c r="G81" s="394"/>
      <c r="H81" s="395"/>
      <c r="I81" s="395"/>
      <c r="J81" s="395"/>
      <c r="K81" s="396"/>
      <c r="L81" s="397"/>
      <c r="M81" s="398"/>
      <c r="N81" s="398"/>
      <c r="O81" s="39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415">
        <f t="shared" si="6"/>
        <v>0</v>
      </c>
      <c r="AV81" s="416"/>
      <c r="AW81" s="413">
        <f t="shared" si="8"/>
        <v>0</v>
      </c>
      <c r="AX81" s="414"/>
      <c r="AY81" s="384"/>
      <c r="AZ81" s="385"/>
      <c r="BA81" s="385"/>
      <c r="BB81" s="385"/>
      <c r="BC81" s="385"/>
      <c r="BD81" s="386"/>
    </row>
    <row r="82" spans="1:56" ht="39.950000000000003" customHeight="1" x14ac:dyDescent="0.4">
      <c r="A82" s="71"/>
      <c r="B82" s="87">
        <f t="shared" si="4"/>
        <v>70</v>
      </c>
      <c r="C82" s="387"/>
      <c r="D82" s="388"/>
      <c r="E82" s="389"/>
      <c r="F82" s="390"/>
      <c r="G82" s="394"/>
      <c r="H82" s="395"/>
      <c r="I82" s="395"/>
      <c r="J82" s="395"/>
      <c r="K82" s="396"/>
      <c r="L82" s="397"/>
      <c r="M82" s="398"/>
      <c r="N82" s="398"/>
      <c r="O82" s="39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415">
        <f t="shared" si="6"/>
        <v>0</v>
      </c>
      <c r="AV82" s="416"/>
      <c r="AW82" s="413">
        <f t="shared" si="8"/>
        <v>0</v>
      </c>
      <c r="AX82" s="414"/>
      <c r="AY82" s="384"/>
      <c r="AZ82" s="385"/>
      <c r="BA82" s="385"/>
      <c r="BB82" s="385"/>
      <c r="BC82" s="385"/>
      <c r="BD82" s="386"/>
    </row>
    <row r="83" spans="1:56" ht="39.950000000000003" customHeight="1" x14ac:dyDescent="0.4">
      <c r="A83" s="71"/>
      <c r="B83" s="87">
        <f t="shared" si="4"/>
        <v>71</v>
      </c>
      <c r="C83" s="387"/>
      <c r="D83" s="388"/>
      <c r="E83" s="389"/>
      <c r="F83" s="390"/>
      <c r="G83" s="394"/>
      <c r="H83" s="395"/>
      <c r="I83" s="395"/>
      <c r="J83" s="395"/>
      <c r="K83" s="396"/>
      <c r="L83" s="397"/>
      <c r="M83" s="398"/>
      <c r="N83" s="398"/>
      <c r="O83" s="39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415">
        <f t="shared" si="6"/>
        <v>0</v>
      </c>
      <c r="AV83" s="416"/>
      <c r="AW83" s="413">
        <f t="shared" si="8"/>
        <v>0</v>
      </c>
      <c r="AX83" s="414"/>
      <c r="AY83" s="384"/>
      <c r="AZ83" s="385"/>
      <c r="BA83" s="385"/>
      <c r="BB83" s="385"/>
      <c r="BC83" s="385"/>
      <c r="BD83" s="386"/>
    </row>
    <row r="84" spans="1:56" ht="39.950000000000003" customHeight="1" x14ac:dyDescent="0.4">
      <c r="A84" s="71"/>
      <c r="B84" s="87">
        <f t="shared" si="4"/>
        <v>72</v>
      </c>
      <c r="C84" s="387"/>
      <c r="D84" s="388"/>
      <c r="E84" s="389"/>
      <c r="F84" s="390"/>
      <c r="G84" s="394"/>
      <c r="H84" s="395"/>
      <c r="I84" s="395"/>
      <c r="J84" s="395"/>
      <c r="K84" s="396"/>
      <c r="L84" s="397"/>
      <c r="M84" s="398"/>
      <c r="N84" s="398"/>
      <c r="O84" s="39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415">
        <f t="shared" si="6"/>
        <v>0</v>
      </c>
      <c r="AV84" s="416"/>
      <c r="AW84" s="413">
        <f t="shared" si="8"/>
        <v>0</v>
      </c>
      <c r="AX84" s="414"/>
      <c r="AY84" s="384"/>
      <c r="AZ84" s="385"/>
      <c r="BA84" s="385"/>
      <c r="BB84" s="385"/>
      <c r="BC84" s="385"/>
      <c r="BD84" s="386"/>
    </row>
    <row r="85" spans="1:56" ht="39.950000000000003" customHeight="1" x14ac:dyDescent="0.4">
      <c r="A85" s="71"/>
      <c r="B85" s="87">
        <f t="shared" si="4"/>
        <v>73</v>
      </c>
      <c r="C85" s="387"/>
      <c r="D85" s="388"/>
      <c r="E85" s="389"/>
      <c r="F85" s="390"/>
      <c r="G85" s="394"/>
      <c r="H85" s="395"/>
      <c r="I85" s="395"/>
      <c r="J85" s="395"/>
      <c r="K85" s="396"/>
      <c r="L85" s="397"/>
      <c r="M85" s="398"/>
      <c r="N85" s="398"/>
      <c r="O85" s="39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415">
        <f t="shared" si="6"/>
        <v>0</v>
      </c>
      <c r="AV85" s="416"/>
      <c r="AW85" s="413">
        <f t="shared" si="8"/>
        <v>0</v>
      </c>
      <c r="AX85" s="414"/>
      <c r="AY85" s="384"/>
      <c r="AZ85" s="385"/>
      <c r="BA85" s="385"/>
      <c r="BB85" s="385"/>
      <c r="BC85" s="385"/>
      <c r="BD85" s="386"/>
    </row>
    <row r="86" spans="1:56" ht="39.950000000000003" customHeight="1" x14ac:dyDescent="0.4">
      <c r="A86" s="71"/>
      <c r="B86" s="87">
        <f t="shared" si="4"/>
        <v>74</v>
      </c>
      <c r="C86" s="387"/>
      <c r="D86" s="388"/>
      <c r="E86" s="389"/>
      <c r="F86" s="390"/>
      <c r="G86" s="394"/>
      <c r="H86" s="395"/>
      <c r="I86" s="395"/>
      <c r="J86" s="395"/>
      <c r="K86" s="396"/>
      <c r="L86" s="397"/>
      <c r="M86" s="398"/>
      <c r="N86" s="398"/>
      <c r="O86" s="39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415">
        <f t="shared" si="6"/>
        <v>0</v>
      </c>
      <c r="AV86" s="416"/>
      <c r="AW86" s="413">
        <f t="shared" si="8"/>
        <v>0</v>
      </c>
      <c r="AX86" s="414"/>
      <c r="AY86" s="384"/>
      <c r="AZ86" s="385"/>
      <c r="BA86" s="385"/>
      <c r="BB86" s="385"/>
      <c r="BC86" s="385"/>
      <c r="BD86" s="386"/>
    </row>
    <row r="87" spans="1:56" ht="39.950000000000003" customHeight="1" x14ac:dyDescent="0.4">
      <c r="A87" s="71"/>
      <c r="B87" s="87">
        <f t="shared" si="4"/>
        <v>75</v>
      </c>
      <c r="C87" s="387"/>
      <c r="D87" s="388"/>
      <c r="E87" s="389"/>
      <c r="F87" s="390"/>
      <c r="G87" s="394"/>
      <c r="H87" s="395"/>
      <c r="I87" s="395"/>
      <c r="J87" s="395"/>
      <c r="K87" s="396"/>
      <c r="L87" s="397"/>
      <c r="M87" s="398"/>
      <c r="N87" s="398"/>
      <c r="O87" s="39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415">
        <f t="shared" si="6"/>
        <v>0</v>
      </c>
      <c r="AV87" s="416"/>
      <c r="AW87" s="413">
        <f t="shared" si="8"/>
        <v>0</v>
      </c>
      <c r="AX87" s="414"/>
      <c r="AY87" s="384"/>
      <c r="AZ87" s="385"/>
      <c r="BA87" s="385"/>
      <c r="BB87" s="385"/>
      <c r="BC87" s="385"/>
      <c r="BD87" s="386"/>
    </row>
    <row r="88" spans="1:56" ht="39.950000000000003" customHeight="1" x14ac:dyDescent="0.4">
      <c r="A88" s="71"/>
      <c r="B88" s="87">
        <f t="shared" si="4"/>
        <v>76</v>
      </c>
      <c r="C88" s="387"/>
      <c r="D88" s="388"/>
      <c r="E88" s="389"/>
      <c r="F88" s="390"/>
      <c r="G88" s="394"/>
      <c r="H88" s="395"/>
      <c r="I88" s="395"/>
      <c r="J88" s="395"/>
      <c r="K88" s="396"/>
      <c r="L88" s="397"/>
      <c r="M88" s="398"/>
      <c r="N88" s="398"/>
      <c r="O88" s="39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415">
        <f t="shared" si="6"/>
        <v>0</v>
      </c>
      <c r="AV88" s="416"/>
      <c r="AW88" s="413">
        <f t="shared" si="8"/>
        <v>0</v>
      </c>
      <c r="AX88" s="414"/>
      <c r="AY88" s="384"/>
      <c r="AZ88" s="385"/>
      <c r="BA88" s="385"/>
      <c r="BB88" s="385"/>
      <c r="BC88" s="385"/>
      <c r="BD88" s="386"/>
    </row>
    <row r="89" spans="1:56" ht="39.950000000000003" customHeight="1" x14ac:dyDescent="0.4">
      <c r="A89" s="71"/>
      <c r="B89" s="87">
        <f t="shared" si="4"/>
        <v>77</v>
      </c>
      <c r="C89" s="387"/>
      <c r="D89" s="388"/>
      <c r="E89" s="389"/>
      <c r="F89" s="390"/>
      <c r="G89" s="394"/>
      <c r="H89" s="395"/>
      <c r="I89" s="395"/>
      <c r="J89" s="395"/>
      <c r="K89" s="396"/>
      <c r="L89" s="397"/>
      <c r="M89" s="398"/>
      <c r="N89" s="398"/>
      <c r="O89" s="39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415">
        <f t="shared" si="6"/>
        <v>0</v>
      </c>
      <c r="AV89" s="416"/>
      <c r="AW89" s="413">
        <f t="shared" si="8"/>
        <v>0</v>
      </c>
      <c r="AX89" s="414"/>
      <c r="AY89" s="384"/>
      <c r="AZ89" s="385"/>
      <c r="BA89" s="385"/>
      <c r="BB89" s="385"/>
      <c r="BC89" s="385"/>
      <c r="BD89" s="386"/>
    </row>
    <row r="90" spans="1:56" ht="39.950000000000003" customHeight="1" x14ac:dyDescent="0.4">
      <c r="A90" s="71"/>
      <c r="B90" s="87">
        <f t="shared" si="4"/>
        <v>78</v>
      </c>
      <c r="C90" s="387"/>
      <c r="D90" s="388"/>
      <c r="E90" s="389"/>
      <c r="F90" s="390"/>
      <c r="G90" s="394"/>
      <c r="H90" s="395"/>
      <c r="I90" s="395"/>
      <c r="J90" s="395"/>
      <c r="K90" s="396"/>
      <c r="L90" s="397"/>
      <c r="M90" s="398"/>
      <c r="N90" s="398"/>
      <c r="O90" s="39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415">
        <f t="shared" si="6"/>
        <v>0</v>
      </c>
      <c r="AV90" s="416"/>
      <c r="AW90" s="413">
        <f t="shared" si="8"/>
        <v>0</v>
      </c>
      <c r="AX90" s="414"/>
      <c r="AY90" s="384"/>
      <c r="AZ90" s="385"/>
      <c r="BA90" s="385"/>
      <c r="BB90" s="385"/>
      <c r="BC90" s="385"/>
      <c r="BD90" s="386"/>
    </row>
    <row r="91" spans="1:56" ht="39.950000000000003" customHeight="1" x14ac:dyDescent="0.4">
      <c r="A91" s="71"/>
      <c r="B91" s="87">
        <f t="shared" si="4"/>
        <v>79</v>
      </c>
      <c r="C91" s="387"/>
      <c r="D91" s="388"/>
      <c r="E91" s="389"/>
      <c r="F91" s="390"/>
      <c r="G91" s="394"/>
      <c r="H91" s="395"/>
      <c r="I91" s="395"/>
      <c r="J91" s="395"/>
      <c r="K91" s="396"/>
      <c r="L91" s="397"/>
      <c r="M91" s="398"/>
      <c r="N91" s="398"/>
      <c r="O91" s="39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415">
        <f t="shared" si="6"/>
        <v>0</v>
      </c>
      <c r="AV91" s="416"/>
      <c r="AW91" s="413">
        <f t="shared" si="8"/>
        <v>0</v>
      </c>
      <c r="AX91" s="414"/>
      <c r="AY91" s="384"/>
      <c r="AZ91" s="385"/>
      <c r="BA91" s="385"/>
      <c r="BB91" s="385"/>
      <c r="BC91" s="385"/>
      <c r="BD91" s="386"/>
    </row>
    <row r="92" spans="1:56" ht="39.950000000000003" customHeight="1" x14ac:dyDescent="0.4">
      <c r="A92" s="71"/>
      <c r="B92" s="87">
        <f t="shared" si="4"/>
        <v>80</v>
      </c>
      <c r="C92" s="387"/>
      <c r="D92" s="388"/>
      <c r="E92" s="389"/>
      <c r="F92" s="390"/>
      <c r="G92" s="394"/>
      <c r="H92" s="395"/>
      <c r="I92" s="395"/>
      <c r="J92" s="395"/>
      <c r="K92" s="396"/>
      <c r="L92" s="397"/>
      <c r="M92" s="398"/>
      <c r="N92" s="398"/>
      <c r="O92" s="39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415">
        <f t="shared" si="6"/>
        <v>0</v>
      </c>
      <c r="AV92" s="416"/>
      <c r="AW92" s="413">
        <f t="shared" si="8"/>
        <v>0</v>
      </c>
      <c r="AX92" s="414"/>
      <c r="AY92" s="384"/>
      <c r="AZ92" s="385"/>
      <c r="BA92" s="385"/>
      <c r="BB92" s="385"/>
      <c r="BC92" s="385"/>
      <c r="BD92" s="386"/>
    </row>
    <row r="93" spans="1:56" ht="39.950000000000003" customHeight="1" x14ac:dyDescent="0.4">
      <c r="A93" s="71"/>
      <c r="B93" s="87">
        <f t="shared" si="4"/>
        <v>81</v>
      </c>
      <c r="C93" s="387"/>
      <c r="D93" s="388"/>
      <c r="E93" s="389"/>
      <c r="F93" s="390"/>
      <c r="G93" s="394"/>
      <c r="H93" s="395"/>
      <c r="I93" s="395"/>
      <c r="J93" s="395"/>
      <c r="K93" s="396"/>
      <c r="L93" s="397"/>
      <c r="M93" s="398"/>
      <c r="N93" s="398"/>
      <c r="O93" s="39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415">
        <f t="shared" si="6"/>
        <v>0</v>
      </c>
      <c r="AV93" s="416"/>
      <c r="AW93" s="413">
        <f t="shared" si="8"/>
        <v>0</v>
      </c>
      <c r="AX93" s="414"/>
      <c r="AY93" s="384"/>
      <c r="AZ93" s="385"/>
      <c r="BA93" s="385"/>
      <c r="BB93" s="385"/>
      <c r="BC93" s="385"/>
      <c r="BD93" s="386"/>
    </row>
    <row r="94" spans="1:56" ht="39.950000000000003" customHeight="1" x14ac:dyDescent="0.4">
      <c r="A94" s="71"/>
      <c r="B94" s="87">
        <f t="shared" ref="B94:B112" si="9">B93+1</f>
        <v>82</v>
      </c>
      <c r="C94" s="387"/>
      <c r="D94" s="388"/>
      <c r="E94" s="389"/>
      <c r="F94" s="390"/>
      <c r="G94" s="394"/>
      <c r="H94" s="395"/>
      <c r="I94" s="395"/>
      <c r="J94" s="395"/>
      <c r="K94" s="396"/>
      <c r="L94" s="397"/>
      <c r="M94" s="398"/>
      <c r="N94" s="398"/>
      <c r="O94" s="39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415">
        <f t="shared" si="6"/>
        <v>0</v>
      </c>
      <c r="AV94" s="416"/>
      <c r="AW94" s="413">
        <f t="shared" si="8"/>
        <v>0</v>
      </c>
      <c r="AX94" s="414"/>
      <c r="AY94" s="384"/>
      <c r="AZ94" s="385"/>
      <c r="BA94" s="385"/>
      <c r="BB94" s="385"/>
      <c r="BC94" s="385"/>
      <c r="BD94" s="386"/>
    </row>
    <row r="95" spans="1:56" ht="39.950000000000003" customHeight="1" x14ac:dyDescent="0.4">
      <c r="A95" s="71"/>
      <c r="B95" s="87">
        <f t="shared" si="9"/>
        <v>83</v>
      </c>
      <c r="C95" s="387"/>
      <c r="D95" s="388"/>
      <c r="E95" s="389"/>
      <c r="F95" s="390"/>
      <c r="G95" s="394"/>
      <c r="H95" s="395"/>
      <c r="I95" s="395"/>
      <c r="J95" s="395"/>
      <c r="K95" s="396"/>
      <c r="L95" s="397"/>
      <c r="M95" s="398"/>
      <c r="N95" s="398"/>
      <c r="O95" s="39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415">
        <f t="shared" ref="AU95:AU111" si="10">IF($AZ$3="４週",SUM(P95:AQ95),IF($AZ$3="暦月",SUM(P95:AT95),""))</f>
        <v>0</v>
      </c>
      <c r="AV95" s="416"/>
      <c r="AW95" s="413">
        <f t="shared" si="8"/>
        <v>0</v>
      </c>
      <c r="AX95" s="414"/>
      <c r="AY95" s="384"/>
      <c r="AZ95" s="385"/>
      <c r="BA95" s="385"/>
      <c r="BB95" s="385"/>
      <c r="BC95" s="385"/>
      <c r="BD95" s="386"/>
    </row>
    <row r="96" spans="1:56" ht="39.950000000000003" customHeight="1" x14ac:dyDescent="0.4">
      <c r="A96" s="71"/>
      <c r="B96" s="87">
        <f t="shared" si="9"/>
        <v>84</v>
      </c>
      <c r="C96" s="387"/>
      <c r="D96" s="388"/>
      <c r="E96" s="389"/>
      <c r="F96" s="390"/>
      <c r="G96" s="394"/>
      <c r="H96" s="395"/>
      <c r="I96" s="395"/>
      <c r="J96" s="395"/>
      <c r="K96" s="396"/>
      <c r="L96" s="397"/>
      <c r="M96" s="398"/>
      <c r="N96" s="398"/>
      <c r="O96" s="39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415">
        <f t="shared" si="10"/>
        <v>0</v>
      </c>
      <c r="AV96" s="416"/>
      <c r="AW96" s="413">
        <f t="shared" si="8"/>
        <v>0</v>
      </c>
      <c r="AX96" s="414"/>
      <c r="AY96" s="384"/>
      <c r="AZ96" s="385"/>
      <c r="BA96" s="385"/>
      <c r="BB96" s="385"/>
      <c r="BC96" s="385"/>
      <c r="BD96" s="386"/>
    </row>
    <row r="97" spans="1:56" ht="39.950000000000003" customHeight="1" x14ac:dyDescent="0.4">
      <c r="A97" s="71"/>
      <c r="B97" s="87">
        <f t="shared" si="9"/>
        <v>85</v>
      </c>
      <c r="C97" s="387"/>
      <c r="D97" s="388"/>
      <c r="E97" s="389"/>
      <c r="F97" s="390"/>
      <c r="G97" s="394"/>
      <c r="H97" s="395"/>
      <c r="I97" s="395"/>
      <c r="J97" s="395"/>
      <c r="K97" s="396"/>
      <c r="L97" s="397"/>
      <c r="M97" s="398"/>
      <c r="N97" s="398"/>
      <c r="O97" s="39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415">
        <f t="shared" si="10"/>
        <v>0</v>
      </c>
      <c r="AV97" s="416"/>
      <c r="AW97" s="413">
        <f t="shared" si="8"/>
        <v>0</v>
      </c>
      <c r="AX97" s="414"/>
      <c r="AY97" s="384"/>
      <c r="AZ97" s="385"/>
      <c r="BA97" s="385"/>
      <c r="BB97" s="385"/>
      <c r="BC97" s="385"/>
      <c r="BD97" s="386"/>
    </row>
    <row r="98" spans="1:56" ht="39.950000000000003" customHeight="1" x14ac:dyDescent="0.4">
      <c r="A98" s="71"/>
      <c r="B98" s="87">
        <f t="shared" si="9"/>
        <v>86</v>
      </c>
      <c r="C98" s="387"/>
      <c r="D98" s="388"/>
      <c r="E98" s="389"/>
      <c r="F98" s="390"/>
      <c r="G98" s="394"/>
      <c r="H98" s="395"/>
      <c r="I98" s="395"/>
      <c r="J98" s="395"/>
      <c r="K98" s="396"/>
      <c r="L98" s="397"/>
      <c r="M98" s="398"/>
      <c r="N98" s="398"/>
      <c r="O98" s="39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415">
        <f t="shared" si="10"/>
        <v>0</v>
      </c>
      <c r="AV98" s="416"/>
      <c r="AW98" s="413">
        <f t="shared" si="8"/>
        <v>0</v>
      </c>
      <c r="AX98" s="414"/>
      <c r="AY98" s="384"/>
      <c r="AZ98" s="385"/>
      <c r="BA98" s="385"/>
      <c r="BB98" s="385"/>
      <c r="BC98" s="385"/>
      <c r="BD98" s="386"/>
    </row>
    <row r="99" spans="1:56" ht="39.950000000000003" customHeight="1" x14ac:dyDescent="0.4">
      <c r="A99" s="71"/>
      <c r="B99" s="87">
        <f t="shared" si="9"/>
        <v>87</v>
      </c>
      <c r="C99" s="387"/>
      <c r="D99" s="388"/>
      <c r="E99" s="389"/>
      <c r="F99" s="390"/>
      <c r="G99" s="394"/>
      <c r="H99" s="395"/>
      <c r="I99" s="395"/>
      <c r="J99" s="395"/>
      <c r="K99" s="396"/>
      <c r="L99" s="397"/>
      <c r="M99" s="398"/>
      <c r="N99" s="398"/>
      <c r="O99" s="39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415">
        <f t="shared" si="10"/>
        <v>0</v>
      </c>
      <c r="AV99" s="416"/>
      <c r="AW99" s="413">
        <f t="shared" si="8"/>
        <v>0</v>
      </c>
      <c r="AX99" s="414"/>
      <c r="AY99" s="384"/>
      <c r="AZ99" s="385"/>
      <c r="BA99" s="385"/>
      <c r="BB99" s="385"/>
      <c r="BC99" s="385"/>
      <c r="BD99" s="386"/>
    </row>
    <row r="100" spans="1:56" ht="39.950000000000003" customHeight="1" x14ac:dyDescent="0.4">
      <c r="A100" s="71"/>
      <c r="B100" s="87">
        <f t="shared" si="9"/>
        <v>88</v>
      </c>
      <c r="C100" s="387"/>
      <c r="D100" s="388"/>
      <c r="E100" s="389"/>
      <c r="F100" s="390"/>
      <c r="G100" s="394"/>
      <c r="H100" s="395"/>
      <c r="I100" s="395"/>
      <c r="J100" s="395"/>
      <c r="K100" s="396"/>
      <c r="L100" s="397"/>
      <c r="M100" s="398"/>
      <c r="N100" s="398"/>
      <c r="O100" s="39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415">
        <f t="shared" si="10"/>
        <v>0</v>
      </c>
      <c r="AV100" s="416"/>
      <c r="AW100" s="413">
        <f t="shared" si="8"/>
        <v>0</v>
      </c>
      <c r="AX100" s="414"/>
      <c r="AY100" s="384"/>
      <c r="AZ100" s="385"/>
      <c r="BA100" s="385"/>
      <c r="BB100" s="385"/>
      <c r="BC100" s="385"/>
      <c r="BD100" s="386"/>
    </row>
    <row r="101" spans="1:56" ht="39.950000000000003" customHeight="1" x14ac:dyDescent="0.4">
      <c r="A101" s="71"/>
      <c r="B101" s="87">
        <f t="shared" si="9"/>
        <v>89</v>
      </c>
      <c r="C101" s="387"/>
      <c r="D101" s="388"/>
      <c r="E101" s="389"/>
      <c r="F101" s="390"/>
      <c r="G101" s="394"/>
      <c r="H101" s="395"/>
      <c r="I101" s="395"/>
      <c r="J101" s="395"/>
      <c r="K101" s="396"/>
      <c r="L101" s="397"/>
      <c r="M101" s="398"/>
      <c r="N101" s="398"/>
      <c r="O101" s="39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415">
        <f t="shared" si="10"/>
        <v>0</v>
      </c>
      <c r="AV101" s="416"/>
      <c r="AW101" s="413">
        <f t="shared" si="8"/>
        <v>0</v>
      </c>
      <c r="AX101" s="414"/>
      <c r="AY101" s="384"/>
      <c r="AZ101" s="385"/>
      <c r="BA101" s="385"/>
      <c r="BB101" s="385"/>
      <c r="BC101" s="385"/>
      <c r="BD101" s="386"/>
    </row>
    <row r="102" spans="1:56" ht="39.950000000000003" customHeight="1" x14ac:dyDescent="0.4">
      <c r="A102" s="71"/>
      <c r="B102" s="87">
        <f t="shared" si="9"/>
        <v>90</v>
      </c>
      <c r="C102" s="387"/>
      <c r="D102" s="388"/>
      <c r="E102" s="389"/>
      <c r="F102" s="390"/>
      <c r="G102" s="394"/>
      <c r="H102" s="395"/>
      <c r="I102" s="395"/>
      <c r="J102" s="395"/>
      <c r="K102" s="396"/>
      <c r="L102" s="397"/>
      <c r="M102" s="398"/>
      <c r="N102" s="398"/>
      <c r="O102" s="39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415">
        <f t="shared" si="10"/>
        <v>0</v>
      </c>
      <c r="AV102" s="416"/>
      <c r="AW102" s="413">
        <f t="shared" si="8"/>
        <v>0</v>
      </c>
      <c r="AX102" s="414"/>
      <c r="AY102" s="384"/>
      <c r="AZ102" s="385"/>
      <c r="BA102" s="385"/>
      <c r="BB102" s="385"/>
      <c r="BC102" s="385"/>
      <c r="BD102" s="386"/>
    </row>
    <row r="103" spans="1:56" ht="39.950000000000003" customHeight="1" x14ac:dyDescent="0.4">
      <c r="A103" s="71"/>
      <c r="B103" s="87">
        <f t="shared" si="9"/>
        <v>91</v>
      </c>
      <c r="C103" s="387"/>
      <c r="D103" s="388"/>
      <c r="E103" s="389"/>
      <c r="F103" s="390"/>
      <c r="G103" s="394"/>
      <c r="H103" s="395"/>
      <c r="I103" s="395"/>
      <c r="J103" s="395"/>
      <c r="K103" s="396"/>
      <c r="L103" s="397"/>
      <c r="M103" s="398"/>
      <c r="N103" s="398"/>
      <c r="O103" s="39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415">
        <f t="shared" si="10"/>
        <v>0</v>
      </c>
      <c r="AV103" s="416"/>
      <c r="AW103" s="413">
        <f t="shared" si="8"/>
        <v>0</v>
      </c>
      <c r="AX103" s="414"/>
      <c r="AY103" s="384"/>
      <c r="AZ103" s="385"/>
      <c r="BA103" s="385"/>
      <c r="BB103" s="385"/>
      <c r="BC103" s="385"/>
      <c r="BD103" s="386"/>
    </row>
    <row r="104" spans="1:56" ht="39.950000000000003" customHeight="1" x14ac:dyDescent="0.4">
      <c r="A104" s="71"/>
      <c r="B104" s="87">
        <f t="shared" si="9"/>
        <v>92</v>
      </c>
      <c r="C104" s="387"/>
      <c r="D104" s="388"/>
      <c r="E104" s="389"/>
      <c r="F104" s="390"/>
      <c r="G104" s="394"/>
      <c r="H104" s="395"/>
      <c r="I104" s="395"/>
      <c r="J104" s="395"/>
      <c r="K104" s="396"/>
      <c r="L104" s="397"/>
      <c r="M104" s="398"/>
      <c r="N104" s="398"/>
      <c r="O104" s="39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415">
        <f t="shared" si="10"/>
        <v>0</v>
      </c>
      <c r="AV104" s="416"/>
      <c r="AW104" s="413">
        <f t="shared" si="8"/>
        <v>0</v>
      </c>
      <c r="AX104" s="414"/>
      <c r="AY104" s="384"/>
      <c r="AZ104" s="385"/>
      <c r="BA104" s="385"/>
      <c r="BB104" s="385"/>
      <c r="BC104" s="385"/>
      <c r="BD104" s="386"/>
    </row>
    <row r="105" spans="1:56" ht="39.950000000000003" customHeight="1" x14ac:dyDescent="0.4">
      <c r="A105" s="71"/>
      <c r="B105" s="87">
        <f t="shared" si="9"/>
        <v>93</v>
      </c>
      <c r="C105" s="387"/>
      <c r="D105" s="388"/>
      <c r="E105" s="389"/>
      <c r="F105" s="390"/>
      <c r="G105" s="394"/>
      <c r="H105" s="395"/>
      <c r="I105" s="395"/>
      <c r="J105" s="395"/>
      <c r="K105" s="396"/>
      <c r="L105" s="397"/>
      <c r="M105" s="398"/>
      <c r="N105" s="398"/>
      <c r="O105" s="39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415">
        <f t="shared" si="10"/>
        <v>0</v>
      </c>
      <c r="AV105" s="416"/>
      <c r="AW105" s="413">
        <f t="shared" si="8"/>
        <v>0</v>
      </c>
      <c r="AX105" s="414"/>
      <c r="AY105" s="384"/>
      <c r="AZ105" s="385"/>
      <c r="BA105" s="385"/>
      <c r="BB105" s="385"/>
      <c r="BC105" s="385"/>
      <c r="BD105" s="386"/>
    </row>
    <row r="106" spans="1:56" ht="39.950000000000003" customHeight="1" x14ac:dyDescent="0.4">
      <c r="A106" s="71"/>
      <c r="B106" s="87">
        <f t="shared" si="9"/>
        <v>94</v>
      </c>
      <c r="C106" s="387"/>
      <c r="D106" s="388"/>
      <c r="E106" s="389"/>
      <c r="F106" s="390"/>
      <c r="G106" s="394"/>
      <c r="H106" s="395"/>
      <c r="I106" s="395"/>
      <c r="J106" s="395"/>
      <c r="K106" s="396"/>
      <c r="L106" s="397"/>
      <c r="M106" s="398"/>
      <c r="N106" s="398"/>
      <c r="O106" s="39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415">
        <f t="shared" si="10"/>
        <v>0</v>
      </c>
      <c r="AV106" s="416"/>
      <c r="AW106" s="413">
        <f t="shared" si="8"/>
        <v>0</v>
      </c>
      <c r="AX106" s="414"/>
      <c r="AY106" s="384"/>
      <c r="AZ106" s="385"/>
      <c r="BA106" s="385"/>
      <c r="BB106" s="385"/>
      <c r="BC106" s="385"/>
      <c r="BD106" s="386"/>
    </row>
    <row r="107" spans="1:56" ht="39.950000000000003" customHeight="1" x14ac:dyDescent="0.4">
      <c r="A107" s="71"/>
      <c r="B107" s="87">
        <f t="shared" si="9"/>
        <v>95</v>
      </c>
      <c r="C107" s="387"/>
      <c r="D107" s="388"/>
      <c r="E107" s="389"/>
      <c r="F107" s="390"/>
      <c r="G107" s="394"/>
      <c r="H107" s="395"/>
      <c r="I107" s="395"/>
      <c r="J107" s="395"/>
      <c r="K107" s="396"/>
      <c r="L107" s="397"/>
      <c r="M107" s="398"/>
      <c r="N107" s="398"/>
      <c r="O107" s="39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415">
        <f t="shared" si="10"/>
        <v>0</v>
      </c>
      <c r="AV107" s="416"/>
      <c r="AW107" s="413">
        <f t="shared" si="8"/>
        <v>0</v>
      </c>
      <c r="AX107" s="414"/>
      <c r="AY107" s="384"/>
      <c r="AZ107" s="385"/>
      <c r="BA107" s="385"/>
      <c r="BB107" s="385"/>
      <c r="BC107" s="385"/>
      <c r="BD107" s="386"/>
    </row>
    <row r="108" spans="1:56" ht="39.950000000000003" customHeight="1" x14ac:dyDescent="0.4">
      <c r="A108" s="71"/>
      <c r="B108" s="87">
        <f t="shared" si="9"/>
        <v>96</v>
      </c>
      <c r="C108" s="387"/>
      <c r="D108" s="388"/>
      <c r="E108" s="389"/>
      <c r="F108" s="390"/>
      <c r="G108" s="394"/>
      <c r="H108" s="395"/>
      <c r="I108" s="395"/>
      <c r="J108" s="395"/>
      <c r="K108" s="396"/>
      <c r="L108" s="397"/>
      <c r="M108" s="398"/>
      <c r="N108" s="398"/>
      <c r="O108" s="39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415">
        <f t="shared" si="10"/>
        <v>0</v>
      </c>
      <c r="AV108" s="416"/>
      <c r="AW108" s="413">
        <f t="shared" si="8"/>
        <v>0</v>
      </c>
      <c r="AX108" s="414"/>
      <c r="AY108" s="384"/>
      <c r="AZ108" s="385"/>
      <c r="BA108" s="385"/>
      <c r="BB108" s="385"/>
      <c r="BC108" s="385"/>
      <c r="BD108" s="386"/>
    </row>
    <row r="109" spans="1:56" ht="39.950000000000003" customHeight="1" x14ac:dyDescent="0.4">
      <c r="A109" s="71"/>
      <c r="B109" s="87">
        <f t="shared" si="9"/>
        <v>97</v>
      </c>
      <c r="C109" s="387"/>
      <c r="D109" s="388"/>
      <c r="E109" s="389"/>
      <c r="F109" s="390"/>
      <c r="G109" s="394"/>
      <c r="H109" s="395"/>
      <c r="I109" s="395"/>
      <c r="J109" s="395"/>
      <c r="K109" s="396"/>
      <c r="L109" s="397"/>
      <c r="M109" s="398"/>
      <c r="N109" s="398"/>
      <c r="O109" s="39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415">
        <f t="shared" si="10"/>
        <v>0</v>
      </c>
      <c r="AV109" s="416"/>
      <c r="AW109" s="413">
        <f t="shared" si="8"/>
        <v>0</v>
      </c>
      <c r="AX109" s="414"/>
      <c r="AY109" s="384"/>
      <c r="AZ109" s="385"/>
      <c r="BA109" s="385"/>
      <c r="BB109" s="385"/>
      <c r="BC109" s="385"/>
      <c r="BD109" s="386"/>
    </row>
    <row r="110" spans="1:56" ht="39.950000000000003" customHeight="1" x14ac:dyDescent="0.4">
      <c r="A110" s="71"/>
      <c r="B110" s="87">
        <f t="shared" si="9"/>
        <v>98</v>
      </c>
      <c r="C110" s="387"/>
      <c r="D110" s="388"/>
      <c r="E110" s="389"/>
      <c r="F110" s="390"/>
      <c r="G110" s="394"/>
      <c r="H110" s="395"/>
      <c r="I110" s="395"/>
      <c r="J110" s="395"/>
      <c r="K110" s="396"/>
      <c r="L110" s="397"/>
      <c r="M110" s="398"/>
      <c r="N110" s="398"/>
      <c r="O110" s="39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415">
        <f t="shared" si="10"/>
        <v>0</v>
      </c>
      <c r="AV110" s="416"/>
      <c r="AW110" s="413">
        <f t="shared" si="8"/>
        <v>0</v>
      </c>
      <c r="AX110" s="414"/>
      <c r="AY110" s="384"/>
      <c r="AZ110" s="385"/>
      <c r="BA110" s="385"/>
      <c r="BB110" s="385"/>
      <c r="BC110" s="385"/>
      <c r="BD110" s="386"/>
    </row>
    <row r="111" spans="1:56" ht="39.950000000000003" customHeight="1" x14ac:dyDescent="0.4">
      <c r="A111" s="71"/>
      <c r="B111" s="87">
        <f t="shared" si="9"/>
        <v>99</v>
      </c>
      <c r="C111" s="387"/>
      <c r="D111" s="388"/>
      <c r="E111" s="389"/>
      <c r="F111" s="390"/>
      <c r="G111" s="394"/>
      <c r="H111" s="395"/>
      <c r="I111" s="395"/>
      <c r="J111" s="395"/>
      <c r="K111" s="396"/>
      <c r="L111" s="397"/>
      <c r="M111" s="398"/>
      <c r="N111" s="398"/>
      <c r="O111" s="39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415">
        <f t="shared" si="10"/>
        <v>0</v>
      </c>
      <c r="AV111" s="416"/>
      <c r="AW111" s="413">
        <f t="shared" si="8"/>
        <v>0</v>
      </c>
      <c r="AX111" s="414"/>
      <c r="AY111" s="384"/>
      <c r="AZ111" s="385"/>
      <c r="BA111" s="385"/>
      <c r="BB111" s="385"/>
      <c r="BC111" s="385"/>
      <c r="BD111" s="386"/>
    </row>
    <row r="112" spans="1:56" ht="39.950000000000003" customHeight="1" thickBot="1" x14ac:dyDescent="0.45">
      <c r="A112" s="71"/>
      <c r="B112" s="88">
        <f t="shared" si="9"/>
        <v>100</v>
      </c>
      <c r="C112" s="400"/>
      <c r="D112" s="401"/>
      <c r="E112" s="402"/>
      <c r="F112" s="403"/>
      <c r="G112" s="404"/>
      <c r="H112" s="405"/>
      <c r="I112" s="405"/>
      <c r="J112" s="405"/>
      <c r="K112" s="406"/>
      <c r="L112" s="407"/>
      <c r="M112" s="408"/>
      <c r="N112" s="408"/>
      <c r="O112" s="409"/>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417">
        <f t="shared" si="3"/>
        <v>0</v>
      </c>
      <c r="AV112" s="418"/>
      <c r="AW112" s="419">
        <f t="shared" si="8"/>
        <v>0</v>
      </c>
      <c r="AX112" s="420"/>
      <c r="AY112" s="410"/>
      <c r="AZ112" s="411"/>
      <c r="BA112" s="411"/>
      <c r="BB112" s="411"/>
      <c r="BC112" s="411"/>
      <c r="BD112" s="412"/>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485" t="s">
        <v>29</v>
      </c>
      <c r="M116" s="485"/>
      <c r="N116" s="99"/>
      <c r="O116" s="99"/>
      <c r="P116" s="99"/>
      <c r="Q116" s="99"/>
      <c r="R116" s="458" t="s">
        <v>55</v>
      </c>
      <c r="S116" s="458"/>
      <c r="T116" s="458" t="s">
        <v>56</v>
      </c>
      <c r="U116" s="458"/>
      <c r="V116" s="458"/>
      <c r="W116" s="458"/>
      <c r="X116" s="99"/>
      <c r="Y116" s="490" t="s">
        <v>59</v>
      </c>
      <c r="Z116" s="490"/>
      <c r="AA116" s="490"/>
      <c r="AB116" s="490"/>
      <c r="AC116" s="67"/>
      <c r="AD116" s="67"/>
      <c r="AE116" s="97" t="s">
        <v>68</v>
      </c>
      <c r="AF116" s="97"/>
      <c r="AG116" s="99"/>
      <c r="AH116" s="99"/>
      <c r="AI116" s="461" t="s">
        <v>8</v>
      </c>
      <c r="AJ116" s="462"/>
      <c r="AK116" s="461" t="s">
        <v>9</v>
      </c>
      <c r="AL116" s="469"/>
      <c r="AM116" s="469"/>
      <c r="AN116" s="462"/>
      <c r="AO116" s="106"/>
      <c r="AP116" s="106"/>
      <c r="AQ116" s="106"/>
      <c r="AR116" s="106"/>
      <c r="AS116" s="491"/>
      <c r="AT116" s="491"/>
      <c r="AU116" s="106"/>
      <c r="AV116" s="106"/>
      <c r="AW116" s="106"/>
      <c r="AX116" s="71"/>
      <c r="AY116" s="71"/>
      <c r="AZ116" s="71"/>
      <c r="BA116" s="71"/>
      <c r="BB116" s="71"/>
      <c r="BC116" s="71"/>
      <c r="BD116" s="71"/>
    </row>
    <row r="117" spans="1:56" ht="20.25" customHeight="1" x14ac:dyDescent="0.4">
      <c r="A117" s="71"/>
      <c r="B117" s="67"/>
      <c r="C117" s="536"/>
      <c r="D117" s="536"/>
      <c r="E117" s="536"/>
      <c r="F117" s="537">
        <f>IF(AB2=1,10,IF(AB2=2,11,IF(AB2=3,12,AB2-3)))</f>
        <v>1</v>
      </c>
      <c r="G117" s="537"/>
      <c r="H117" s="537">
        <f>IF(AB2=1,11,IF(AB2=2,12,AB2-2))</f>
        <v>2</v>
      </c>
      <c r="I117" s="537"/>
      <c r="J117" s="537">
        <f>IF(AB2=1,12,AB2-1)</f>
        <v>3</v>
      </c>
      <c r="K117" s="537"/>
      <c r="L117" s="538" t="s">
        <v>28</v>
      </c>
      <c r="M117" s="538"/>
      <c r="N117" s="99"/>
      <c r="O117" s="99"/>
      <c r="P117" s="99"/>
      <c r="Q117" s="99"/>
      <c r="R117" s="470"/>
      <c r="S117" s="470"/>
      <c r="T117" s="470" t="s">
        <v>57</v>
      </c>
      <c r="U117" s="470"/>
      <c r="V117" s="470" t="s">
        <v>58</v>
      </c>
      <c r="W117" s="470"/>
      <c r="X117" s="99"/>
      <c r="Y117" s="470" t="s">
        <v>57</v>
      </c>
      <c r="Z117" s="470"/>
      <c r="AA117" s="470" t="s">
        <v>58</v>
      </c>
      <c r="AB117" s="470"/>
      <c r="AC117" s="67"/>
      <c r="AD117" s="67"/>
      <c r="AE117" s="97" t="s">
        <v>64</v>
      </c>
      <c r="AF117" s="97"/>
      <c r="AG117" s="99"/>
      <c r="AH117" s="99"/>
      <c r="AI117" s="461" t="s">
        <v>4</v>
      </c>
      <c r="AJ117" s="462"/>
      <c r="AK117" s="461" t="s">
        <v>72</v>
      </c>
      <c r="AL117" s="469"/>
      <c r="AM117" s="469"/>
      <c r="AN117" s="462"/>
      <c r="AO117" s="108"/>
      <c r="AP117" s="108"/>
      <c r="AQ117" s="106"/>
      <c r="AR117" s="109"/>
      <c r="AS117" s="492"/>
      <c r="AT117" s="492"/>
      <c r="AU117" s="106"/>
      <c r="AV117" s="106"/>
      <c r="AW117" s="106"/>
      <c r="AX117" s="71"/>
      <c r="AY117" s="71"/>
      <c r="AZ117" s="71"/>
      <c r="BA117" s="71"/>
      <c r="BB117" s="71"/>
      <c r="BC117" s="71"/>
      <c r="BD117" s="71"/>
    </row>
    <row r="118" spans="1:56" ht="20.25" customHeight="1" x14ac:dyDescent="0.4">
      <c r="A118" s="71"/>
      <c r="B118" s="67"/>
      <c r="C118" s="536" t="s">
        <v>116</v>
      </c>
      <c r="D118" s="536"/>
      <c r="E118" s="536"/>
      <c r="F118" s="497"/>
      <c r="G118" s="497"/>
      <c r="H118" s="497"/>
      <c r="I118" s="497"/>
      <c r="J118" s="497"/>
      <c r="K118" s="497"/>
      <c r="L118" s="453">
        <f>SUM(F118:K118)</f>
        <v>0</v>
      </c>
      <c r="M118" s="453"/>
      <c r="N118" s="99"/>
      <c r="O118" s="99"/>
      <c r="P118" s="99"/>
      <c r="Q118" s="99"/>
      <c r="R118" s="461" t="s">
        <v>4</v>
      </c>
      <c r="S118" s="462"/>
      <c r="T118" s="532">
        <f>SUMIFS($AU$13:$AV$112,$C$13:$D$112,"訪問介護員",$E$13:$F$112,"A")+SUMIFS($AU$13:$AV$112,$C$13:$D$112,"サービス提供責任者",$E$13:$F$112,"A")</f>
        <v>0</v>
      </c>
      <c r="U118" s="533"/>
      <c r="V118" s="495">
        <f>SUMIFS($AW$13:$AX$112,$C$13:$D$112,"訪問介護員",$E$13:$F$112,"A")+SUMIFS($AW$13:$AX$112,$C$13:$D$112,"サービス提供責任者",$E$13:$F$112,"A")</f>
        <v>0</v>
      </c>
      <c r="W118" s="496"/>
      <c r="X118" s="118"/>
      <c r="Y118" s="534">
        <v>0</v>
      </c>
      <c r="Z118" s="535"/>
      <c r="AA118" s="534">
        <v>0</v>
      </c>
      <c r="AB118" s="535"/>
      <c r="AC118" s="117"/>
      <c r="AD118" s="117"/>
      <c r="AE118" s="534">
        <v>0</v>
      </c>
      <c r="AF118" s="535"/>
      <c r="AG118" s="99"/>
      <c r="AH118" s="99"/>
      <c r="AI118" s="461" t="s">
        <v>5</v>
      </c>
      <c r="AJ118" s="462"/>
      <c r="AK118" s="461" t="s">
        <v>73</v>
      </c>
      <c r="AL118" s="469"/>
      <c r="AM118" s="469"/>
      <c r="AN118" s="462"/>
      <c r="AO118" s="109"/>
      <c r="AP118" s="106"/>
      <c r="AQ118" s="482"/>
      <c r="AR118" s="482"/>
      <c r="AS118" s="482"/>
      <c r="AT118" s="482"/>
      <c r="AU118" s="106"/>
      <c r="AV118" s="106"/>
      <c r="AW118" s="106"/>
      <c r="AX118" s="71"/>
      <c r="AY118" s="71"/>
      <c r="AZ118" s="71"/>
      <c r="BA118" s="71"/>
      <c r="BB118" s="71"/>
      <c r="BC118" s="71"/>
      <c r="BD118" s="71"/>
    </row>
    <row r="119" spans="1:56" ht="20.25" customHeight="1" x14ac:dyDescent="0.4">
      <c r="A119" s="71"/>
      <c r="B119" s="67"/>
      <c r="C119" s="536" t="s">
        <v>117</v>
      </c>
      <c r="D119" s="536"/>
      <c r="E119" s="536"/>
      <c r="F119" s="497"/>
      <c r="G119" s="497"/>
      <c r="H119" s="497"/>
      <c r="I119" s="497"/>
      <c r="J119" s="497"/>
      <c r="K119" s="497"/>
      <c r="L119" s="453">
        <f>SUM(F119:K119)</f>
        <v>0</v>
      </c>
      <c r="M119" s="453"/>
      <c r="N119" s="99"/>
      <c r="O119" s="99"/>
      <c r="P119" s="99"/>
      <c r="Q119" s="99"/>
      <c r="R119" s="461" t="s">
        <v>5</v>
      </c>
      <c r="S119" s="462"/>
      <c r="T119" s="532">
        <f>SUMIFS($AU$13:$AV$112,$C$13:$D$112,"訪問介護員",$E$13:$F$112,"B")+SUMIFS($AU$13:$AV$112,$C$13:$D$112,"サービス提供責任者",$E$13:$F$112,"B")</f>
        <v>0</v>
      </c>
      <c r="U119" s="533"/>
      <c r="V119" s="495">
        <f>SUMIFS($AW$13:$AX$112,$C$13:$D$112,"訪問介護員",$E$13:$F$112,"B")+SUMIFS($AW$13:$AX$112,$C$13:$D$112,"サービス提供責任者",$E$13:$F$112,"B")</f>
        <v>0</v>
      </c>
      <c r="W119" s="496"/>
      <c r="X119" s="118"/>
      <c r="Y119" s="534">
        <v>0</v>
      </c>
      <c r="Z119" s="535"/>
      <c r="AA119" s="534">
        <v>0</v>
      </c>
      <c r="AB119" s="535"/>
      <c r="AC119" s="117"/>
      <c r="AD119" s="117"/>
      <c r="AE119" s="534">
        <v>0</v>
      </c>
      <c r="AF119" s="535"/>
      <c r="AG119" s="99"/>
      <c r="AH119" s="99"/>
      <c r="AI119" s="461" t="s">
        <v>6</v>
      </c>
      <c r="AJ119" s="462"/>
      <c r="AK119" s="461" t="s">
        <v>74</v>
      </c>
      <c r="AL119" s="469"/>
      <c r="AM119" s="469"/>
      <c r="AN119" s="462"/>
      <c r="AO119" s="109"/>
      <c r="AP119" s="106"/>
      <c r="AQ119" s="471"/>
      <c r="AR119" s="471"/>
      <c r="AS119" s="471"/>
      <c r="AT119" s="471"/>
      <c r="AU119" s="106"/>
      <c r="AV119" s="106"/>
      <c r="AW119" s="106"/>
      <c r="AX119" s="71"/>
      <c r="AY119" s="71"/>
      <c r="AZ119" s="71"/>
      <c r="BA119" s="71"/>
      <c r="BB119" s="71"/>
      <c r="BC119" s="71"/>
      <c r="BD119" s="71"/>
    </row>
    <row r="120" spans="1:56" ht="20.25" customHeight="1" x14ac:dyDescent="0.4">
      <c r="A120" s="71"/>
      <c r="B120" s="67"/>
      <c r="C120" s="536" t="s">
        <v>28</v>
      </c>
      <c r="D120" s="536"/>
      <c r="E120" s="536"/>
      <c r="F120" s="453">
        <f>SUM(F118:G119)</f>
        <v>0</v>
      </c>
      <c r="G120" s="453"/>
      <c r="H120" s="453">
        <f>SUM(H118:I119)</f>
        <v>0</v>
      </c>
      <c r="I120" s="453"/>
      <c r="J120" s="453">
        <f>SUM(J118:K119)</f>
        <v>0</v>
      </c>
      <c r="K120" s="453"/>
      <c r="L120" s="453">
        <f>SUM(L118:M119)</f>
        <v>0</v>
      </c>
      <c r="M120" s="453"/>
      <c r="N120" s="99"/>
      <c r="O120" s="99"/>
      <c r="P120" s="99"/>
      <c r="Q120" s="99"/>
      <c r="R120" s="461" t="s">
        <v>6</v>
      </c>
      <c r="S120" s="462"/>
      <c r="T120" s="532">
        <f>SUMIFS($AU$13:$AV$112,$C$13:$D$112,"訪問介護員",$E$13:$F$112,"C")+SUMIFS($AU$13:$AV$112,$C$13:$D$112,"サービス提供責任者",$E$13:$F$112,"C")</f>
        <v>0</v>
      </c>
      <c r="U120" s="533"/>
      <c r="V120" s="495">
        <f>SUMIFS($AW$13:$AX$112,$C$13:$D$112,"訪問介護員",$E$13:$F$112,"C")+SUMIFS($AW$13:$AX$112,$C$13:$D$112,"サービス提供責任者",$E$13:$F$112,"C")</f>
        <v>0</v>
      </c>
      <c r="W120" s="496"/>
      <c r="X120" s="118"/>
      <c r="Y120" s="534">
        <v>0</v>
      </c>
      <c r="Z120" s="535"/>
      <c r="AA120" s="498">
        <v>0</v>
      </c>
      <c r="AB120" s="499"/>
      <c r="AC120" s="117"/>
      <c r="AD120" s="117"/>
      <c r="AE120" s="532" t="s">
        <v>37</v>
      </c>
      <c r="AF120" s="533"/>
      <c r="AG120" s="99"/>
      <c r="AH120" s="99"/>
      <c r="AI120" s="461" t="s">
        <v>7</v>
      </c>
      <c r="AJ120" s="462"/>
      <c r="AK120" s="461" t="s">
        <v>100</v>
      </c>
      <c r="AL120" s="469"/>
      <c r="AM120" s="469"/>
      <c r="AN120" s="462"/>
      <c r="AO120" s="110"/>
      <c r="AP120" s="106"/>
      <c r="AQ120" s="459"/>
      <c r="AR120" s="459"/>
      <c r="AS120" s="460"/>
      <c r="AT120" s="460"/>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458"/>
      <c r="O121" s="458"/>
      <c r="P121" s="99"/>
      <c r="Q121" s="99"/>
      <c r="R121" s="461" t="s">
        <v>7</v>
      </c>
      <c r="S121" s="462"/>
      <c r="T121" s="532">
        <f>SUMIFS($AU$13:$AV$112,$C$13:$D$112,"訪問介護員",$E$13:$F$112,"D")+SUMIFS($AU$13:$AV$112,$C$13:$D$112,"サービス提供責任者",$E$13:$F$112,"D")</f>
        <v>0</v>
      </c>
      <c r="U121" s="533"/>
      <c r="V121" s="495">
        <f>SUMIFS($AW$13:$AX$112,$C$13:$D$112,"訪問介護員",$E$13:$F$112,"D")+SUMIFS($AW$13:$AX$112,$C$13:$D$112,"サービス提供責任者",$E$13:$F$112,"D")</f>
        <v>0</v>
      </c>
      <c r="W121" s="496"/>
      <c r="X121" s="118"/>
      <c r="Y121" s="534">
        <v>0</v>
      </c>
      <c r="Z121" s="535"/>
      <c r="AA121" s="498">
        <v>0</v>
      </c>
      <c r="AB121" s="499"/>
      <c r="AC121" s="117"/>
      <c r="AD121" s="117"/>
      <c r="AE121" s="532" t="s">
        <v>37</v>
      </c>
      <c r="AF121" s="533"/>
      <c r="AG121" s="99"/>
      <c r="AH121" s="99"/>
      <c r="AI121" s="99"/>
      <c r="AJ121" s="471"/>
      <c r="AK121" s="471"/>
      <c r="AL121" s="459"/>
      <c r="AM121" s="459"/>
      <c r="AN121" s="460"/>
      <c r="AO121" s="460"/>
      <c r="AP121" s="106"/>
      <c r="AQ121" s="459"/>
      <c r="AR121" s="459"/>
      <c r="AS121" s="460"/>
      <c r="AT121" s="460"/>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511">
        <f>L120/3</f>
        <v>0</v>
      </c>
      <c r="M122" s="511"/>
      <c r="N122" s="67"/>
      <c r="O122" s="67"/>
      <c r="P122" s="99"/>
      <c r="Q122" s="99"/>
      <c r="R122" s="461" t="s">
        <v>28</v>
      </c>
      <c r="S122" s="462"/>
      <c r="T122" s="532">
        <f>SUM(T118:U121)</f>
        <v>0</v>
      </c>
      <c r="U122" s="533"/>
      <c r="V122" s="495">
        <f>SUM(V118:W121)</f>
        <v>0</v>
      </c>
      <c r="W122" s="496"/>
      <c r="X122" s="118"/>
      <c r="Y122" s="532">
        <f>SUM(Y118:Z121)</f>
        <v>0</v>
      </c>
      <c r="Z122" s="533"/>
      <c r="AA122" s="532">
        <f>SUM(AA118:AB121)</f>
        <v>0</v>
      </c>
      <c r="AB122" s="533"/>
      <c r="AC122" s="117"/>
      <c r="AD122" s="117"/>
      <c r="AE122" s="532">
        <f>SUM(AE118:AF119)</f>
        <v>0</v>
      </c>
      <c r="AF122" s="533"/>
      <c r="AG122" s="99"/>
      <c r="AH122" s="99"/>
      <c r="AI122" s="99"/>
      <c r="AJ122" s="471"/>
      <c r="AK122" s="471"/>
      <c r="AL122" s="459"/>
      <c r="AM122" s="459"/>
      <c r="AN122" s="523"/>
      <c r="AO122" s="523"/>
      <c r="AP122" s="106"/>
      <c r="AQ122" s="119"/>
      <c r="AR122" s="119"/>
      <c r="AS122" s="460"/>
      <c r="AT122" s="460"/>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509" t="s">
        <v>127</v>
      </c>
      <c r="Z124" s="5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470" t="s">
        <v>62</v>
      </c>
      <c r="AC126" s="470"/>
      <c r="AD126" s="470"/>
      <c r="AE126" s="470"/>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500">
        <f>L122</f>
        <v>0</v>
      </c>
      <c r="D127" s="501"/>
      <c r="E127" s="105" t="s">
        <v>31</v>
      </c>
      <c r="F127" s="507">
        <v>40</v>
      </c>
      <c r="G127" s="508"/>
      <c r="H127" s="105" t="s">
        <v>32</v>
      </c>
      <c r="I127" s="505">
        <f>C127/F127</f>
        <v>0</v>
      </c>
      <c r="J127" s="506"/>
      <c r="K127" s="105" t="s">
        <v>33</v>
      </c>
      <c r="L127" s="502">
        <f>IF(C127&lt;40,1,ROUNDUP(I127,1))</f>
        <v>1</v>
      </c>
      <c r="M127" s="503"/>
      <c r="N127" s="504"/>
      <c r="O127" s="99"/>
      <c r="P127" s="99"/>
      <c r="Q127" s="99"/>
      <c r="R127" s="513">
        <f>IF($Y$124="週",AA122,Y122)</f>
        <v>0</v>
      </c>
      <c r="S127" s="514"/>
      <c r="T127" s="514"/>
      <c r="U127" s="515"/>
      <c r="V127" s="105" t="s">
        <v>31</v>
      </c>
      <c r="W127" s="461">
        <f>IF($Y$124="週",$AV$5,$AZ$5)</f>
        <v>40</v>
      </c>
      <c r="X127" s="469"/>
      <c r="Y127" s="469"/>
      <c r="Z127" s="462"/>
      <c r="AA127" s="105" t="s">
        <v>32</v>
      </c>
      <c r="AB127" s="516">
        <f>ROUNDDOWN(R127/W127,1)</f>
        <v>0</v>
      </c>
      <c r="AC127" s="517"/>
      <c r="AD127" s="517"/>
      <c r="AE127" s="518"/>
      <c r="AF127" s="99"/>
      <c r="AG127" s="99"/>
      <c r="AH127" s="99"/>
      <c r="AI127" s="99"/>
      <c r="AJ127" s="522"/>
      <c r="AK127" s="522"/>
      <c r="AL127" s="522"/>
      <c r="AM127" s="522"/>
      <c r="AN127" s="109"/>
      <c r="AO127" s="471"/>
      <c r="AP127" s="471"/>
      <c r="AQ127" s="471"/>
      <c r="AR127" s="471"/>
      <c r="AS127" s="109"/>
      <c r="AT127" s="491"/>
      <c r="AU127" s="491"/>
      <c r="AV127" s="491"/>
      <c r="AW127" s="49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470" t="s">
        <v>28</v>
      </c>
      <c r="AC131" s="470"/>
      <c r="AD131" s="470"/>
      <c r="AE131" s="470"/>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513">
        <f>AE122</f>
        <v>0</v>
      </c>
      <c r="S132" s="514"/>
      <c r="T132" s="514"/>
      <c r="U132" s="515"/>
      <c r="V132" s="105" t="s">
        <v>115</v>
      </c>
      <c r="W132" s="516">
        <f>AB127</f>
        <v>0</v>
      </c>
      <c r="X132" s="517"/>
      <c r="Y132" s="517"/>
      <c r="Z132" s="518"/>
      <c r="AA132" s="105" t="s">
        <v>32</v>
      </c>
      <c r="AB132" s="519">
        <f>ROUNDDOWN(R132+W132,1)</f>
        <v>0</v>
      </c>
      <c r="AC132" s="520"/>
      <c r="AD132" s="520"/>
      <c r="AE132" s="521"/>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539" t="s">
        <v>123</v>
      </c>
      <c r="F4" s="539"/>
      <c r="G4" s="539"/>
      <c r="H4" s="539"/>
      <c r="I4" s="539"/>
      <c r="J4" s="539"/>
    </row>
    <row r="5" spans="1:10" s="11" customFormat="1" ht="20.25" customHeight="1" x14ac:dyDescent="0.4">
      <c r="A5" s="28"/>
      <c r="B5" s="13" t="s">
        <v>122</v>
      </c>
      <c r="C5" s="13"/>
      <c r="E5" s="539"/>
      <c r="F5" s="539"/>
      <c r="G5" s="539"/>
      <c r="H5" s="539"/>
      <c r="I5" s="539"/>
      <c r="J5" s="539"/>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540" t="s">
        <v>91</v>
      </c>
      <c r="C13" s="131" t="s">
        <v>49</v>
      </c>
      <c r="D13" s="158" t="s">
        <v>3</v>
      </c>
      <c r="E13" s="159" t="s">
        <v>3</v>
      </c>
      <c r="F13" s="132"/>
      <c r="G13" s="133"/>
      <c r="H13" s="133"/>
      <c r="I13" s="133"/>
      <c r="J13" s="133"/>
      <c r="K13" s="134"/>
    </row>
    <row r="14" spans="2:11" x14ac:dyDescent="0.4">
      <c r="B14" s="540"/>
      <c r="C14" s="135" t="s">
        <v>49</v>
      </c>
      <c r="D14" s="160" t="s">
        <v>50</v>
      </c>
      <c r="E14" s="161" t="s">
        <v>43</v>
      </c>
      <c r="F14" s="136"/>
      <c r="G14" s="125"/>
      <c r="H14" s="125"/>
      <c r="I14" s="125"/>
      <c r="J14" s="125"/>
      <c r="K14" s="137"/>
    </row>
    <row r="15" spans="2:11" x14ac:dyDescent="0.4">
      <c r="B15" s="540"/>
      <c r="C15" s="135" t="s">
        <v>49</v>
      </c>
      <c r="D15" s="162" t="s">
        <v>51</v>
      </c>
      <c r="E15" s="163" t="s">
        <v>44</v>
      </c>
      <c r="F15" s="138"/>
      <c r="G15" s="125"/>
      <c r="H15" s="125"/>
      <c r="I15" s="125"/>
      <c r="J15" s="125"/>
      <c r="K15" s="137"/>
    </row>
    <row r="16" spans="2:11" x14ac:dyDescent="0.4">
      <c r="B16" s="540"/>
      <c r="C16" s="135" t="s">
        <v>49</v>
      </c>
      <c r="D16" s="162" t="s">
        <v>114</v>
      </c>
      <c r="E16" s="163" t="s">
        <v>109</v>
      </c>
      <c r="F16" s="138"/>
      <c r="G16" s="125"/>
      <c r="H16" s="125"/>
      <c r="I16" s="125"/>
      <c r="J16" s="125"/>
      <c r="K16" s="137"/>
    </row>
    <row r="17" spans="2:11" x14ac:dyDescent="0.4">
      <c r="B17" s="540"/>
      <c r="C17" s="135" t="s">
        <v>49</v>
      </c>
      <c r="D17" s="162" t="s">
        <v>48</v>
      </c>
      <c r="E17" s="163" t="s">
        <v>110</v>
      </c>
      <c r="F17" s="138"/>
      <c r="G17" s="125"/>
      <c r="H17" s="125"/>
      <c r="I17" s="125"/>
      <c r="J17" s="125"/>
      <c r="K17" s="137"/>
    </row>
    <row r="18" spans="2:11" x14ac:dyDescent="0.4">
      <c r="B18" s="540"/>
      <c r="C18" s="135" t="s">
        <v>49</v>
      </c>
      <c r="D18" s="162" t="s">
        <v>46</v>
      </c>
      <c r="E18" s="163" t="s">
        <v>111</v>
      </c>
      <c r="F18" s="138"/>
      <c r="G18" s="125"/>
      <c r="H18" s="125"/>
      <c r="I18" s="125"/>
      <c r="J18" s="125"/>
      <c r="K18" s="137"/>
    </row>
    <row r="19" spans="2:11" x14ac:dyDescent="0.4">
      <c r="B19" s="540"/>
      <c r="C19" s="135" t="s">
        <v>49</v>
      </c>
      <c r="D19" s="162" t="s">
        <v>119</v>
      </c>
      <c r="E19" s="163" t="s">
        <v>45</v>
      </c>
      <c r="F19" s="138"/>
      <c r="G19" s="125"/>
      <c r="H19" s="125"/>
      <c r="I19" s="125"/>
      <c r="J19" s="125"/>
      <c r="K19" s="137"/>
    </row>
    <row r="20" spans="2:11" x14ac:dyDescent="0.4">
      <c r="B20" s="540"/>
      <c r="C20" s="135" t="s">
        <v>49</v>
      </c>
      <c r="D20" s="162" t="s">
        <v>133</v>
      </c>
      <c r="E20" s="163" t="s">
        <v>46</v>
      </c>
      <c r="F20" s="138"/>
      <c r="G20" s="125"/>
      <c r="H20" s="125"/>
      <c r="I20" s="125"/>
      <c r="J20" s="125"/>
      <c r="K20" s="137"/>
    </row>
    <row r="21" spans="2:11" x14ac:dyDescent="0.4">
      <c r="B21" s="540"/>
      <c r="C21" s="135" t="s">
        <v>49</v>
      </c>
      <c r="D21" s="162" t="s">
        <v>133</v>
      </c>
      <c r="E21" s="163" t="s">
        <v>47</v>
      </c>
      <c r="F21" s="138"/>
      <c r="G21" s="125"/>
      <c r="H21" s="125"/>
      <c r="I21" s="125"/>
      <c r="J21" s="125"/>
      <c r="K21" s="137"/>
    </row>
    <row r="22" spans="2:11" x14ac:dyDescent="0.4">
      <c r="B22" s="540"/>
      <c r="C22" s="135" t="s">
        <v>49</v>
      </c>
      <c r="D22" s="163" t="s">
        <v>133</v>
      </c>
      <c r="E22" s="163" t="s">
        <v>133</v>
      </c>
      <c r="F22" s="138"/>
      <c r="G22" s="125"/>
      <c r="H22" s="125"/>
      <c r="I22" s="125"/>
      <c r="J22" s="125"/>
      <c r="K22" s="137"/>
    </row>
    <row r="23" spans="2:11" x14ac:dyDescent="0.4">
      <c r="B23" s="540"/>
      <c r="C23" s="135" t="s">
        <v>49</v>
      </c>
      <c r="D23" s="163" t="s">
        <v>133</v>
      </c>
      <c r="E23" s="163" t="s">
        <v>133</v>
      </c>
      <c r="F23" s="138"/>
      <c r="G23" s="125"/>
      <c r="H23" s="125"/>
      <c r="I23" s="125"/>
      <c r="J23" s="125"/>
      <c r="K23" s="137"/>
    </row>
    <row r="24" spans="2:11" x14ac:dyDescent="0.4">
      <c r="B24" s="540"/>
      <c r="C24" s="135" t="s">
        <v>49</v>
      </c>
      <c r="D24" s="163" t="s">
        <v>133</v>
      </c>
      <c r="E24" s="163" t="s">
        <v>133</v>
      </c>
      <c r="F24" s="138"/>
      <c r="G24" s="125"/>
      <c r="H24" s="125"/>
      <c r="I24" s="125"/>
      <c r="J24" s="125"/>
      <c r="K24" s="137"/>
    </row>
    <row r="25" spans="2:11" ht="26.25" thickBot="1" x14ac:dyDescent="0.45">
      <c r="B25" s="541"/>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486" t="s">
        <v>163</v>
      </c>
      <c r="AN1" s="486"/>
      <c r="AO1" s="486"/>
      <c r="AP1" s="486"/>
      <c r="AQ1" s="486"/>
      <c r="AR1" s="486"/>
      <c r="AS1" s="486"/>
      <c r="AT1" s="486"/>
      <c r="AU1" s="486"/>
      <c r="AV1" s="486"/>
      <c r="AW1" s="486"/>
      <c r="AX1" s="486"/>
      <c r="AY1" s="486"/>
      <c r="AZ1" s="486"/>
      <c r="BA1" s="486"/>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478">
        <v>4</v>
      </c>
      <c r="V2" s="478"/>
      <c r="W2" s="39" t="s">
        <v>17</v>
      </c>
      <c r="X2" s="487">
        <f>IF(U2=0,"",YEAR(DATE(2018+U2,1,1)))</f>
        <v>2022</v>
      </c>
      <c r="Y2" s="487"/>
      <c r="Z2" s="41" t="s">
        <v>21</v>
      </c>
      <c r="AA2" s="41" t="s">
        <v>22</v>
      </c>
      <c r="AB2" s="478">
        <v>4</v>
      </c>
      <c r="AC2" s="478"/>
      <c r="AD2" s="41" t="s">
        <v>23</v>
      </c>
      <c r="AE2" s="41"/>
      <c r="AF2" s="41"/>
      <c r="AG2" s="41"/>
      <c r="AH2" s="41"/>
      <c r="AI2" s="41"/>
      <c r="AJ2" s="40"/>
      <c r="AK2" s="39" t="s">
        <v>18</v>
      </c>
      <c r="AL2" s="39" t="s">
        <v>17</v>
      </c>
      <c r="AM2" s="478"/>
      <c r="AN2" s="478"/>
      <c r="AO2" s="478"/>
      <c r="AP2" s="478"/>
      <c r="AQ2" s="478"/>
      <c r="AR2" s="478"/>
      <c r="AS2" s="478"/>
      <c r="AT2" s="478"/>
      <c r="AU2" s="478"/>
      <c r="AV2" s="478"/>
      <c r="AW2" s="478"/>
      <c r="AX2" s="478"/>
      <c r="AY2" s="478"/>
      <c r="AZ2" s="478"/>
      <c r="BA2" s="478"/>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512" t="s">
        <v>145</v>
      </c>
      <c r="BA3" s="512"/>
      <c r="BB3" s="512"/>
      <c r="BC3" s="51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512" t="s">
        <v>137</v>
      </c>
      <c r="BA4" s="512"/>
      <c r="BB4" s="512"/>
      <c r="BC4" s="51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472">
        <v>40</v>
      </c>
      <c r="AW5" s="473"/>
      <c r="AX5" s="61" t="s">
        <v>24</v>
      </c>
      <c r="AY5" s="60"/>
      <c r="AZ5" s="542">
        <v>160</v>
      </c>
      <c r="BA5" s="543"/>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476">
        <f>DAY(EOMONTH(DATE(X2,AB2,1),0))</f>
        <v>30</v>
      </c>
      <c r="BA6" s="477"/>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431" t="s">
        <v>27</v>
      </c>
      <c r="C8" s="435" t="s">
        <v>85</v>
      </c>
      <c r="D8" s="443"/>
      <c r="E8" s="434" t="s">
        <v>86</v>
      </c>
      <c r="F8" s="443"/>
      <c r="G8" s="434" t="s">
        <v>87</v>
      </c>
      <c r="H8" s="435"/>
      <c r="I8" s="435"/>
      <c r="J8" s="435"/>
      <c r="K8" s="443"/>
      <c r="L8" s="434" t="s">
        <v>88</v>
      </c>
      <c r="M8" s="435"/>
      <c r="N8" s="435"/>
      <c r="O8" s="436"/>
      <c r="P8" s="474" t="s">
        <v>152</v>
      </c>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524" t="str">
        <f>IF(AZ3="４週","(9)1～4週目の勤務時間数合計","(9)1か月の勤務時間数合計")</f>
        <v>(9)1～4週目の勤務時間数合計</v>
      </c>
      <c r="AV8" s="525"/>
      <c r="AW8" s="524" t="s">
        <v>89</v>
      </c>
      <c r="AX8" s="525"/>
      <c r="AY8" s="493" t="s">
        <v>151</v>
      </c>
      <c r="AZ8" s="493"/>
      <c r="BA8" s="493"/>
      <c r="BB8" s="493"/>
      <c r="BC8" s="493"/>
      <c r="BD8" s="493"/>
    </row>
    <row r="9" spans="1:57" ht="20.25" customHeight="1" thickBot="1" x14ac:dyDescent="0.45">
      <c r="A9" s="71"/>
      <c r="B9" s="432"/>
      <c r="C9" s="438"/>
      <c r="D9" s="444"/>
      <c r="E9" s="437"/>
      <c r="F9" s="444"/>
      <c r="G9" s="437"/>
      <c r="H9" s="438"/>
      <c r="I9" s="438"/>
      <c r="J9" s="438"/>
      <c r="K9" s="444"/>
      <c r="L9" s="437"/>
      <c r="M9" s="438"/>
      <c r="N9" s="438"/>
      <c r="O9" s="439"/>
      <c r="P9" s="446" t="s">
        <v>11</v>
      </c>
      <c r="Q9" s="447"/>
      <c r="R9" s="447"/>
      <c r="S9" s="447"/>
      <c r="T9" s="447"/>
      <c r="U9" s="447"/>
      <c r="V9" s="448"/>
      <c r="W9" s="446" t="s">
        <v>12</v>
      </c>
      <c r="X9" s="447"/>
      <c r="Y9" s="447"/>
      <c r="Z9" s="447"/>
      <c r="AA9" s="447"/>
      <c r="AB9" s="447"/>
      <c r="AC9" s="448"/>
      <c r="AD9" s="446" t="s">
        <v>13</v>
      </c>
      <c r="AE9" s="447"/>
      <c r="AF9" s="447"/>
      <c r="AG9" s="447"/>
      <c r="AH9" s="447"/>
      <c r="AI9" s="447"/>
      <c r="AJ9" s="448"/>
      <c r="AK9" s="446" t="s">
        <v>14</v>
      </c>
      <c r="AL9" s="447"/>
      <c r="AM9" s="447"/>
      <c r="AN9" s="447"/>
      <c r="AO9" s="447"/>
      <c r="AP9" s="447"/>
      <c r="AQ9" s="448"/>
      <c r="AR9" s="446" t="s">
        <v>15</v>
      </c>
      <c r="AS9" s="447"/>
      <c r="AT9" s="448"/>
      <c r="AU9" s="526"/>
      <c r="AV9" s="527"/>
      <c r="AW9" s="526"/>
      <c r="AX9" s="527"/>
      <c r="AY9" s="493"/>
      <c r="AZ9" s="493"/>
      <c r="BA9" s="493"/>
      <c r="BB9" s="493"/>
      <c r="BC9" s="493"/>
      <c r="BD9" s="493"/>
    </row>
    <row r="10" spans="1:57" ht="20.25" customHeight="1" thickBot="1" x14ac:dyDescent="0.45">
      <c r="A10" s="71"/>
      <c r="B10" s="432"/>
      <c r="C10" s="438"/>
      <c r="D10" s="444"/>
      <c r="E10" s="437"/>
      <c r="F10" s="444"/>
      <c r="G10" s="437"/>
      <c r="H10" s="438"/>
      <c r="I10" s="438"/>
      <c r="J10" s="438"/>
      <c r="K10" s="444"/>
      <c r="L10" s="437"/>
      <c r="M10" s="438"/>
      <c r="N10" s="438"/>
      <c r="O10" s="43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526"/>
      <c r="AV10" s="527"/>
      <c r="AW10" s="526"/>
      <c r="AX10" s="527"/>
      <c r="AY10" s="493"/>
      <c r="AZ10" s="493"/>
      <c r="BA10" s="493"/>
      <c r="BB10" s="493"/>
      <c r="BC10" s="493"/>
      <c r="BD10" s="493"/>
    </row>
    <row r="11" spans="1:57" ht="20.25" hidden="1" customHeight="1" thickBot="1" x14ac:dyDescent="0.45">
      <c r="A11" s="71"/>
      <c r="B11" s="432"/>
      <c r="C11" s="438"/>
      <c r="D11" s="444"/>
      <c r="E11" s="437"/>
      <c r="F11" s="444"/>
      <c r="G11" s="437"/>
      <c r="H11" s="438"/>
      <c r="I11" s="438"/>
      <c r="J11" s="438"/>
      <c r="K11" s="444"/>
      <c r="L11" s="437"/>
      <c r="M11" s="438"/>
      <c r="N11" s="438"/>
      <c r="O11" s="439"/>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528"/>
      <c r="AV11" s="529"/>
      <c r="AW11" s="528"/>
      <c r="AX11" s="529"/>
      <c r="AY11" s="494"/>
      <c r="AZ11" s="494"/>
      <c r="BA11" s="494"/>
      <c r="BB11" s="494"/>
      <c r="BC11" s="494"/>
      <c r="BD11" s="494"/>
    </row>
    <row r="12" spans="1:57" ht="20.25" customHeight="1" thickBot="1" x14ac:dyDescent="0.45">
      <c r="A12" s="71"/>
      <c r="B12" s="433"/>
      <c r="C12" s="441"/>
      <c r="D12" s="445"/>
      <c r="E12" s="440"/>
      <c r="F12" s="445"/>
      <c r="G12" s="440"/>
      <c r="H12" s="441"/>
      <c r="I12" s="441"/>
      <c r="J12" s="441"/>
      <c r="K12" s="445"/>
      <c r="L12" s="440"/>
      <c r="M12" s="441"/>
      <c r="N12" s="441"/>
      <c r="O12" s="442"/>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530"/>
      <c r="AV12" s="531"/>
      <c r="AW12" s="530"/>
      <c r="AX12" s="531"/>
      <c r="AY12" s="494"/>
      <c r="AZ12" s="494"/>
      <c r="BA12" s="494"/>
      <c r="BB12" s="494"/>
      <c r="BC12" s="494"/>
      <c r="BD12" s="494"/>
    </row>
    <row r="13" spans="1:57" ht="39.950000000000003" customHeight="1" x14ac:dyDescent="0.4">
      <c r="A13" s="71"/>
      <c r="B13" s="86">
        <v>1</v>
      </c>
      <c r="C13" s="421" t="s">
        <v>2</v>
      </c>
      <c r="D13" s="422"/>
      <c r="E13" s="423" t="s">
        <v>97</v>
      </c>
      <c r="F13" s="424"/>
      <c r="G13" s="425" t="s">
        <v>98</v>
      </c>
      <c r="H13" s="426"/>
      <c r="I13" s="426"/>
      <c r="J13" s="426"/>
      <c r="K13" s="427"/>
      <c r="L13" s="428" t="s">
        <v>169</v>
      </c>
      <c r="M13" s="429"/>
      <c r="N13" s="429"/>
      <c r="O13" s="430"/>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449">
        <f>IF($AZ$3="４週",SUM(P13:AQ13),IF($AZ$3="暦月",SUM(P13:AT13),""))</f>
        <v>160</v>
      </c>
      <c r="AV13" s="450"/>
      <c r="AW13" s="451">
        <f t="shared" ref="AW13:AW30" si="1">IF($AZ$3="４週",AU13/4,IF($AZ$3="暦月",AU13/($AZ$6/7),""))</f>
        <v>40</v>
      </c>
      <c r="AX13" s="452"/>
      <c r="AY13" s="391"/>
      <c r="AZ13" s="392"/>
      <c r="BA13" s="392"/>
      <c r="BB13" s="392"/>
      <c r="BC13" s="392"/>
      <c r="BD13" s="393"/>
    </row>
    <row r="14" spans="1:57" ht="39.950000000000003" customHeight="1" x14ac:dyDescent="0.4">
      <c r="A14" s="71"/>
      <c r="B14" s="87">
        <f t="shared" ref="B14:B30" si="2">B13+1</f>
        <v>2</v>
      </c>
      <c r="C14" s="387" t="s">
        <v>41</v>
      </c>
      <c r="D14" s="388"/>
      <c r="E14" s="389" t="s">
        <v>97</v>
      </c>
      <c r="F14" s="390"/>
      <c r="G14" s="394" t="s">
        <v>3</v>
      </c>
      <c r="H14" s="395"/>
      <c r="I14" s="395"/>
      <c r="J14" s="395"/>
      <c r="K14" s="396"/>
      <c r="L14" s="397" t="s">
        <v>169</v>
      </c>
      <c r="M14" s="398"/>
      <c r="N14" s="398"/>
      <c r="O14" s="39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415">
        <f>IF($AZ$3="４週",SUM(P14:AQ14),IF($AZ$3="暦月",SUM(P14:AT14),""))</f>
        <v>160</v>
      </c>
      <c r="AV14" s="416"/>
      <c r="AW14" s="413">
        <f t="shared" si="1"/>
        <v>40</v>
      </c>
      <c r="AX14" s="414"/>
      <c r="AY14" s="384"/>
      <c r="AZ14" s="385"/>
      <c r="BA14" s="385"/>
      <c r="BB14" s="385"/>
      <c r="BC14" s="385"/>
      <c r="BD14" s="386"/>
    </row>
    <row r="15" spans="1:57" ht="39.950000000000003" customHeight="1" x14ac:dyDescent="0.4">
      <c r="A15" s="71"/>
      <c r="B15" s="87">
        <f t="shared" si="2"/>
        <v>3</v>
      </c>
      <c r="C15" s="387" t="s">
        <v>42</v>
      </c>
      <c r="D15" s="388"/>
      <c r="E15" s="389" t="s">
        <v>97</v>
      </c>
      <c r="F15" s="390"/>
      <c r="G15" s="394" t="s">
        <v>114</v>
      </c>
      <c r="H15" s="395"/>
      <c r="I15" s="395"/>
      <c r="J15" s="395"/>
      <c r="K15" s="396"/>
      <c r="L15" s="397" t="s">
        <v>169</v>
      </c>
      <c r="M15" s="398"/>
      <c r="N15" s="398"/>
      <c r="O15" s="39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415">
        <f>IF($AZ$3="４週",SUM(P15:AQ15),IF($AZ$3="暦月",SUM(P15:AT15),""))</f>
        <v>160</v>
      </c>
      <c r="AV15" s="416"/>
      <c r="AW15" s="413">
        <f t="shared" si="1"/>
        <v>40</v>
      </c>
      <c r="AX15" s="414"/>
      <c r="AY15" s="384"/>
      <c r="AZ15" s="385"/>
      <c r="BA15" s="385"/>
      <c r="BB15" s="385"/>
      <c r="BC15" s="385"/>
      <c r="BD15" s="386"/>
    </row>
    <row r="16" spans="1:57" ht="39.950000000000003" customHeight="1" x14ac:dyDescent="0.4">
      <c r="A16" s="71"/>
      <c r="B16" s="87">
        <f t="shared" si="2"/>
        <v>4</v>
      </c>
      <c r="C16" s="387" t="s">
        <v>41</v>
      </c>
      <c r="D16" s="388"/>
      <c r="E16" s="389" t="s">
        <v>99</v>
      </c>
      <c r="F16" s="390"/>
      <c r="G16" s="394" t="s">
        <v>110</v>
      </c>
      <c r="H16" s="395"/>
      <c r="I16" s="395"/>
      <c r="J16" s="395"/>
      <c r="K16" s="396"/>
      <c r="L16" s="397" t="s">
        <v>169</v>
      </c>
      <c r="M16" s="398"/>
      <c r="N16" s="398"/>
      <c r="O16" s="39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415">
        <f>IF($AZ$3="４週",SUM(P16:AQ16),IF($AZ$3="暦月",SUM(P16:AT16),""))</f>
        <v>80</v>
      </c>
      <c r="AV16" s="416"/>
      <c r="AW16" s="413">
        <f t="shared" si="1"/>
        <v>20</v>
      </c>
      <c r="AX16" s="414"/>
      <c r="AY16" s="384"/>
      <c r="AZ16" s="385"/>
      <c r="BA16" s="385"/>
      <c r="BB16" s="385"/>
      <c r="BC16" s="385"/>
      <c r="BD16" s="386"/>
    </row>
    <row r="17" spans="1:56" ht="39.950000000000003" customHeight="1" x14ac:dyDescent="0.4">
      <c r="A17" s="71"/>
      <c r="B17" s="87">
        <f t="shared" si="2"/>
        <v>5</v>
      </c>
      <c r="C17" s="387" t="s">
        <v>41</v>
      </c>
      <c r="D17" s="388"/>
      <c r="E17" s="389" t="s">
        <v>99</v>
      </c>
      <c r="F17" s="390"/>
      <c r="G17" s="394" t="s">
        <v>110</v>
      </c>
      <c r="H17" s="395"/>
      <c r="I17" s="395"/>
      <c r="J17" s="395"/>
      <c r="K17" s="396"/>
      <c r="L17" s="397" t="s">
        <v>169</v>
      </c>
      <c r="M17" s="398"/>
      <c r="N17" s="398"/>
      <c r="O17" s="39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415">
        <f t="shared" ref="AU17:AU30" si="3">IF($AZ$3="４週",SUM(P17:AQ17),IF($AZ$3="暦月",SUM(P17:AT17),""))</f>
        <v>80</v>
      </c>
      <c r="AV17" s="416"/>
      <c r="AW17" s="413">
        <f t="shared" si="1"/>
        <v>20</v>
      </c>
      <c r="AX17" s="414"/>
      <c r="AY17" s="384"/>
      <c r="AZ17" s="385"/>
      <c r="BA17" s="385"/>
      <c r="BB17" s="385"/>
      <c r="BC17" s="385"/>
      <c r="BD17" s="386"/>
    </row>
    <row r="18" spans="1:56" ht="39.950000000000003" customHeight="1" x14ac:dyDescent="0.4">
      <c r="A18" s="71"/>
      <c r="B18" s="87">
        <f t="shared" si="2"/>
        <v>6</v>
      </c>
      <c r="C18" s="387" t="s">
        <v>41</v>
      </c>
      <c r="D18" s="388"/>
      <c r="E18" s="389" t="s">
        <v>99</v>
      </c>
      <c r="F18" s="390"/>
      <c r="G18" s="394" t="s">
        <v>110</v>
      </c>
      <c r="H18" s="395"/>
      <c r="I18" s="395"/>
      <c r="J18" s="395"/>
      <c r="K18" s="396"/>
      <c r="L18" s="397" t="s">
        <v>169</v>
      </c>
      <c r="M18" s="398"/>
      <c r="N18" s="398"/>
      <c r="O18" s="39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415">
        <f t="shared" si="3"/>
        <v>80</v>
      </c>
      <c r="AV18" s="416"/>
      <c r="AW18" s="413">
        <f t="shared" si="1"/>
        <v>20</v>
      </c>
      <c r="AX18" s="414"/>
      <c r="AY18" s="384"/>
      <c r="AZ18" s="385"/>
      <c r="BA18" s="385"/>
      <c r="BB18" s="385"/>
      <c r="BC18" s="385"/>
      <c r="BD18" s="386"/>
    </row>
    <row r="19" spans="1:56" ht="39.950000000000003" customHeight="1" x14ac:dyDescent="0.4">
      <c r="A19" s="71"/>
      <c r="B19" s="87">
        <f t="shared" si="2"/>
        <v>7</v>
      </c>
      <c r="C19" s="387" t="s">
        <v>41</v>
      </c>
      <c r="D19" s="388"/>
      <c r="E19" s="389" t="s">
        <v>99</v>
      </c>
      <c r="F19" s="390"/>
      <c r="G19" s="394" t="s">
        <v>110</v>
      </c>
      <c r="H19" s="395"/>
      <c r="I19" s="395"/>
      <c r="J19" s="395"/>
      <c r="K19" s="396"/>
      <c r="L19" s="397" t="s">
        <v>169</v>
      </c>
      <c r="M19" s="398"/>
      <c r="N19" s="398"/>
      <c r="O19" s="39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415">
        <f>IF($AZ$3="４週",SUM(P19:AQ19),IF($AZ$3="暦月",SUM(P19:AT19),""))</f>
        <v>68</v>
      </c>
      <c r="AV19" s="416"/>
      <c r="AW19" s="413">
        <f t="shared" si="1"/>
        <v>17</v>
      </c>
      <c r="AX19" s="414"/>
      <c r="AY19" s="384"/>
      <c r="AZ19" s="385"/>
      <c r="BA19" s="385"/>
      <c r="BB19" s="385"/>
      <c r="BC19" s="385"/>
      <c r="BD19" s="386"/>
    </row>
    <row r="20" spans="1:56" ht="39.950000000000003" customHeight="1" x14ac:dyDescent="0.4">
      <c r="A20" s="71"/>
      <c r="B20" s="87">
        <f t="shared" si="2"/>
        <v>8</v>
      </c>
      <c r="C20" s="387" t="s">
        <v>41</v>
      </c>
      <c r="D20" s="388"/>
      <c r="E20" s="389" t="s">
        <v>99</v>
      </c>
      <c r="F20" s="390"/>
      <c r="G20" s="394" t="s">
        <v>110</v>
      </c>
      <c r="H20" s="395"/>
      <c r="I20" s="395"/>
      <c r="J20" s="395"/>
      <c r="K20" s="396"/>
      <c r="L20" s="397" t="s">
        <v>169</v>
      </c>
      <c r="M20" s="398"/>
      <c r="N20" s="398"/>
      <c r="O20" s="39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415">
        <f t="shared" si="3"/>
        <v>64</v>
      </c>
      <c r="AV20" s="416"/>
      <c r="AW20" s="413">
        <f t="shared" si="1"/>
        <v>16</v>
      </c>
      <c r="AX20" s="414"/>
      <c r="AY20" s="384"/>
      <c r="AZ20" s="385"/>
      <c r="BA20" s="385"/>
      <c r="BB20" s="385"/>
      <c r="BC20" s="385"/>
      <c r="BD20" s="386"/>
    </row>
    <row r="21" spans="1:56" ht="39.950000000000003" customHeight="1" x14ac:dyDescent="0.4">
      <c r="A21" s="71"/>
      <c r="B21" s="87">
        <f t="shared" si="2"/>
        <v>9</v>
      </c>
      <c r="C21" s="387" t="s">
        <v>41</v>
      </c>
      <c r="D21" s="388"/>
      <c r="E21" s="389" t="s">
        <v>99</v>
      </c>
      <c r="F21" s="390"/>
      <c r="G21" s="394" t="s">
        <v>110</v>
      </c>
      <c r="H21" s="395"/>
      <c r="I21" s="395"/>
      <c r="J21" s="395"/>
      <c r="K21" s="396"/>
      <c r="L21" s="397" t="s">
        <v>169</v>
      </c>
      <c r="M21" s="398"/>
      <c r="N21" s="398"/>
      <c r="O21" s="39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415">
        <f t="shared" si="3"/>
        <v>60</v>
      </c>
      <c r="AV21" s="416"/>
      <c r="AW21" s="413">
        <f t="shared" si="1"/>
        <v>15</v>
      </c>
      <c r="AX21" s="414"/>
      <c r="AY21" s="384"/>
      <c r="AZ21" s="385"/>
      <c r="BA21" s="385"/>
      <c r="BB21" s="385"/>
      <c r="BC21" s="385"/>
      <c r="BD21" s="386"/>
    </row>
    <row r="22" spans="1:56" ht="39.950000000000003" customHeight="1" x14ac:dyDescent="0.4">
      <c r="A22" s="71"/>
      <c r="B22" s="87">
        <f t="shared" si="2"/>
        <v>10</v>
      </c>
      <c r="C22" s="387"/>
      <c r="D22" s="388"/>
      <c r="E22" s="389"/>
      <c r="F22" s="390"/>
      <c r="G22" s="394"/>
      <c r="H22" s="395"/>
      <c r="I22" s="395"/>
      <c r="J22" s="395"/>
      <c r="K22" s="396"/>
      <c r="L22" s="397"/>
      <c r="M22" s="398"/>
      <c r="N22" s="398"/>
      <c r="O22" s="39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415">
        <f t="shared" si="3"/>
        <v>0</v>
      </c>
      <c r="AV22" s="416"/>
      <c r="AW22" s="413">
        <f t="shared" si="1"/>
        <v>0</v>
      </c>
      <c r="AX22" s="414"/>
      <c r="AY22" s="384"/>
      <c r="AZ22" s="385"/>
      <c r="BA22" s="385"/>
      <c r="BB22" s="385"/>
      <c r="BC22" s="385"/>
      <c r="BD22" s="386"/>
    </row>
    <row r="23" spans="1:56" ht="39.950000000000003" customHeight="1" x14ac:dyDescent="0.4">
      <c r="A23" s="71"/>
      <c r="B23" s="87">
        <f t="shared" si="2"/>
        <v>11</v>
      </c>
      <c r="C23" s="387"/>
      <c r="D23" s="388"/>
      <c r="E23" s="389"/>
      <c r="F23" s="390"/>
      <c r="G23" s="394"/>
      <c r="H23" s="395"/>
      <c r="I23" s="395"/>
      <c r="J23" s="395"/>
      <c r="K23" s="396"/>
      <c r="L23" s="397"/>
      <c r="M23" s="398"/>
      <c r="N23" s="398"/>
      <c r="O23" s="39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415">
        <f t="shared" si="3"/>
        <v>0</v>
      </c>
      <c r="AV23" s="416"/>
      <c r="AW23" s="413">
        <f t="shared" si="1"/>
        <v>0</v>
      </c>
      <c r="AX23" s="414"/>
      <c r="AY23" s="384"/>
      <c r="AZ23" s="385"/>
      <c r="BA23" s="385"/>
      <c r="BB23" s="385"/>
      <c r="BC23" s="385"/>
      <c r="BD23" s="386"/>
    </row>
    <row r="24" spans="1:56" ht="39.950000000000003" customHeight="1" x14ac:dyDescent="0.4">
      <c r="A24" s="71"/>
      <c r="B24" s="87">
        <f t="shared" si="2"/>
        <v>12</v>
      </c>
      <c r="C24" s="387"/>
      <c r="D24" s="388"/>
      <c r="E24" s="389"/>
      <c r="F24" s="390"/>
      <c r="G24" s="394"/>
      <c r="H24" s="395"/>
      <c r="I24" s="395"/>
      <c r="J24" s="395"/>
      <c r="K24" s="396"/>
      <c r="L24" s="397"/>
      <c r="M24" s="398"/>
      <c r="N24" s="398"/>
      <c r="O24" s="39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415">
        <f t="shared" si="3"/>
        <v>0</v>
      </c>
      <c r="AV24" s="416"/>
      <c r="AW24" s="413">
        <f t="shared" si="1"/>
        <v>0</v>
      </c>
      <c r="AX24" s="414"/>
      <c r="AY24" s="384"/>
      <c r="AZ24" s="385"/>
      <c r="BA24" s="385"/>
      <c r="BB24" s="385"/>
      <c r="BC24" s="385"/>
      <c r="BD24" s="386"/>
    </row>
    <row r="25" spans="1:56" ht="39.950000000000003" customHeight="1" x14ac:dyDescent="0.4">
      <c r="A25" s="71"/>
      <c r="B25" s="87">
        <f t="shared" si="2"/>
        <v>13</v>
      </c>
      <c r="C25" s="387"/>
      <c r="D25" s="388"/>
      <c r="E25" s="389"/>
      <c r="F25" s="390"/>
      <c r="G25" s="394"/>
      <c r="H25" s="395"/>
      <c r="I25" s="395"/>
      <c r="J25" s="395"/>
      <c r="K25" s="396"/>
      <c r="L25" s="397"/>
      <c r="M25" s="398"/>
      <c r="N25" s="398"/>
      <c r="O25" s="39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415">
        <f t="shared" si="3"/>
        <v>0</v>
      </c>
      <c r="AV25" s="416"/>
      <c r="AW25" s="413">
        <f t="shared" si="1"/>
        <v>0</v>
      </c>
      <c r="AX25" s="414"/>
      <c r="AY25" s="384"/>
      <c r="AZ25" s="385"/>
      <c r="BA25" s="385"/>
      <c r="BB25" s="385"/>
      <c r="BC25" s="385"/>
      <c r="BD25" s="386"/>
    </row>
    <row r="26" spans="1:56" ht="39.950000000000003" customHeight="1" x14ac:dyDescent="0.4">
      <c r="A26" s="71"/>
      <c r="B26" s="87">
        <f t="shared" si="2"/>
        <v>14</v>
      </c>
      <c r="C26" s="387"/>
      <c r="D26" s="388"/>
      <c r="E26" s="389"/>
      <c r="F26" s="390"/>
      <c r="G26" s="394"/>
      <c r="H26" s="395"/>
      <c r="I26" s="395"/>
      <c r="J26" s="395"/>
      <c r="K26" s="396"/>
      <c r="L26" s="397"/>
      <c r="M26" s="398"/>
      <c r="N26" s="398"/>
      <c r="O26" s="39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415">
        <f t="shared" si="3"/>
        <v>0</v>
      </c>
      <c r="AV26" s="416"/>
      <c r="AW26" s="413">
        <f t="shared" si="1"/>
        <v>0</v>
      </c>
      <c r="AX26" s="414"/>
      <c r="AY26" s="384"/>
      <c r="AZ26" s="385"/>
      <c r="BA26" s="385"/>
      <c r="BB26" s="385"/>
      <c r="BC26" s="385"/>
      <c r="BD26" s="386"/>
    </row>
    <row r="27" spans="1:56" ht="39.950000000000003" customHeight="1" x14ac:dyDescent="0.4">
      <c r="A27" s="71"/>
      <c r="B27" s="87">
        <f t="shared" si="2"/>
        <v>15</v>
      </c>
      <c r="C27" s="387"/>
      <c r="D27" s="388"/>
      <c r="E27" s="389"/>
      <c r="F27" s="390"/>
      <c r="G27" s="394"/>
      <c r="H27" s="395"/>
      <c r="I27" s="395"/>
      <c r="J27" s="395"/>
      <c r="K27" s="396"/>
      <c r="L27" s="397"/>
      <c r="M27" s="398"/>
      <c r="N27" s="398"/>
      <c r="O27" s="39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415">
        <f t="shared" si="3"/>
        <v>0</v>
      </c>
      <c r="AV27" s="416"/>
      <c r="AW27" s="413">
        <f t="shared" si="1"/>
        <v>0</v>
      </c>
      <c r="AX27" s="414"/>
      <c r="AY27" s="384"/>
      <c r="AZ27" s="385"/>
      <c r="BA27" s="385"/>
      <c r="BB27" s="385"/>
      <c r="BC27" s="385"/>
      <c r="BD27" s="386"/>
    </row>
    <row r="28" spans="1:56" ht="39.950000000000003" customHeight="1" x14ac:dyDescent="0.4">
      <c r="A28" s="71"/>
      <c r="B28" s="87">
        <f t="shared" si="2"/>
        <v>16</v>
      </c>
      <c r="C28" s="387"/>
      <c r="D28" s="388"/>
      <c r="E28" s="389"/>
      <c r="F28" s="390"/>
      <c r="G28" s="394"/>
      <c r="H28" s="395"/>
      <c r="I28" s="395"/>
      <c r="J28" s="395"/>
      <c r="K28" s="396"/>
      <c r="L28" s="397"/>
      <c r="M28" s="398"/>
      <c r="N28" s="398"/>
      <c r="O28" s="39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415">
        <f t="shared" si="3"/>
        <v>0</v>
      </c>
      <c r="AV28" s="416"/>
      <c r="AW28" s="413">
        <f t="shared" si="1"/>
        <v>0</v>
      </c>
      <c r="AX28" s="414"/>
      <c r="AY28" s="384"/>
      <c r="AZ28" s="385"/>
      <c r="BA28" s="385"/>
      <c r="BB28" s="385"/>
      <c r="BC28" s="385"/>
      <c r="BD28" s="386"/>
    </row>
    <row r="29" spans="1:56" ht="39.950000000000003" customHeight="1" x14ac:dyDescent="0.4">
      <c r="A29" s="71"/>
      <c r="B29" s="87">
        <f t="shared" si="2"/>
        <v>17</v>
      </c>
      <c r="C29" s="387"/>
      <c r="D29" s="388"/>
      <c r="E29" s="389"/>
      <c r="F29" s="390"/>
      <c r="G29" s="394"/>
      <c r="H29" s="395"/>
      <c r="I29" s="395"/>
      <c r="J29" s="395"/>
      <c r="K29" s="396"/>
      <c r="L29" s="397"/>
      <c r="M29" s="398"/>
      <c r="N29" s="398"/>
      <c r="O29" s="39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415">
        <f t="shared" si="3"/>
        <v>0</v>
      </c>
      <c r="AV29" s="416"/>
      <c r="AW29" s="413">
        <f t="shared" si="1"/>
        <v>0</v>
      </c>
      <c r="AX29" s="414"/>
      <c r="AY29" s="384"/>
      <c r="AZ29" s="385"/>
      <c r="BA29" s="385"/>
      <c r="BB29" s="385"/>
      <c r="BC29" s="385"/>
      <c r="BD29" s="386"/>
    </row>
    <row r="30" spans="1:56" ht="39.950000000000003" customHeight="1" thickBot="1" x14ac:dyDescent="0.45">
      <c r="A30" s="71"/>
      <c r="B30" s="88">
        <f t="shared" si="2"/>
        <v>18</v>
      </c>
      <c r="C30" s="400"/>
      <c r="D30" s="401"/>
      <c r="E30" s="402"/>
      <c r="F30" s="403"/>
      <c r="G30" s="404"/>
      <c r="H30" s="405"/>
      <c r="I30" s="405"/>
      <c r="J30" s="405"/>
      <c r="K30" s="406"/>
      <c r="L30" s="407"/>
      <c r="M30" s="408"/>
      <c r="N30" s="408"/>
      <c r="O30" s="409"/>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417">
        <f t="shared" si="3"/>
        <v>0</v>
      </c>
      <c r="AV30" s="418"/>
      <c r="AW30" s="419">
        <f t="shared" si="1"/>
        <v>0</v>
      </c>
      <c r="AX30" s="420"/>
      <c r="AY30" s="410"/>
      <c r="AZ30" s="411"/>
      <c r="BA30" s="411"/>
      <c r="BB30" s="411"/>
      <c r="BC30" s="411"/>
      <c r="BD30" s="412"/>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544" t="s">
        <v>29</v>
      </c>
      <c r="M34" s="544"/>
      <c r="N34" s="73"/>
      <c r="O34" s="73"/>
      <c r="P34" s="73"/>
      <c r="Q34" s="99"/>
      <c r="R34" s="458" t="s">
        <v>55</v>
      </c>
      <c r="S34" s="458"/>
      <c r="T34" s="458" t="s">
        <v>56</v>
      </c>
      <c r="U34" s="458"/>
      <c r="V34" s="458"/>
      <c r="W34" s="458"/>
      <c r="X34" s="99"/>
      <c r="Y34" s="490" t="s">
        <v>59</v>
      </c>
      <c r="Z34" s="490"/>
      <c r="AA34" s="490"/>
      <c r="AB34" s="490"/>
      <c r="AC34" s="67"/>
      <c r="AD34" s="67"/>
      <c r="AE34" s="97" t="s">
        <v>68</v>
      </c>
      <c r="AF34" s="97"/>
      <c r="AG34" s="99"/>
      <c r="AH34" s="99"/>
      <c r="AI34" s="461" t="s">
        <v>8</v>
      </c>
      <c r="AJ34" s="462"/>
      <c r="AK34" s="461" t="s">
        <v>9</v>
      </c>
      <c r="AL34" s="469"/>
      <c r="AM34" s="469"/>
      <c r="AN34" s="462"/>
      <c r="AO34" s="106"/>
      <c r="AP34" s="106"/>
      <c r="AQ34" s="106"/>
      <c r="AR34" s="106"/>
      <c r="AS34" s="491"/>
      <c r="AT34" s="491"/>
      <c r="AU34" s="106"/>
      <c r="AV34" s="106"/>
      <c r="AW34" s="106"/>
      <c r="AX34" s="71"/>
      <c r="AY34" s="71"/>
      <c r="AZ34" s="71"/>
      <c r="BA34" s="71"/>
      <c r="BB34" s="71"/>
      <c r="BC34" s="71"/>
      <c r="BD34" s="71"/>
    </row>
    <row r="35" spans="1:56" ht="20.25" customHeight="1" x14ac:dyDescent="0.4">
      <c r="A35" s="71"/>
      <c r="B35" s="71"/>
      <c r="C35" s="536"/>
      <c r="D35" s="536"/>
      <c r="E35" s="536"/>
      <c r="F35" s="537">
        <f>IF(AB2=1,10,IF(AB2=2,11,IF(AB2=3,12,AB2-3)))</f>
        <v>1</v>
      </c>
      <c r="G35" s="537"/>
      <c r="H35" s="537">
        <f>IF(AB2=1,11,IF(AB2=2,12,AB2-2))</f>
        <v>2</v>
      </c>
      <c r="I35" s="537"/>
      <c r="J35" s="537">
        <f>IF(AB2=1,12,AB2-1)</f>
        <v>3</v>
      </c>
      <c r="K35" s="537"/>
      <c r="L35" s="538" t="s">
        <v>28</v>
      </c>
      <c r="M35" s="538"/>
      <c r="N35" s="73"/>
      <c r="O35" s="73"/>
      <c r="P35" s="73"/>
      <c r="Q35" s="99"/>
      <c r="R35" s="470"/>
      <c r="S35" s="470"/>
      <c r="T35" s="470" t="s">
        <v>57</v>
      </c>
      <c r="U35" s="470"/>
      <c r="V35" s="470" t="s">
        <v>58</v>
      </c>
      <c r="W35" s="470"/>
      <c r="X35" s="99"/>
      <c r="Y35" s="470" t="s">
        <v>57</v>
      </c>
      <c r="Z35" s="470"/>
      <c r="AA35" s="470" t="s">
        <v>58</v>
      </c>
      <c r="AB35" s="470"/>
      <c r="AC35" s="67"/>
      <c r="AD35" s="67"/>
      <c r="AE35" s="97" t="s">
        <v>64</v>
      </c>
      <c r="AF35" s="97"/>
      <c r="AG35" s="99"/>
      <c r="AH35" s="99"/>
      <c r="AI35" s="461" t="s">
        <v>4</v>
      </c>
      <c r="AJ35" s="462"/>
      <c r="AK35" s="461" t="s">
        <v>72</v>
      </c>
      <c r="AL35" s="469"/>
      <c r="AM35" s="469"/>
      <c r="AN35" s="462"/>
      <c r="AO35" s="108"/>
      <c r="AP35" s="108"/>
      <c r="AQ35" s="106"/>
      <c r="AR35" s="109"/>
      <c r="AS35" s="492"/>
      <c r="AT35" s="492"/>
      <c r="AU35" s="106"/>
      <c r="AV35" s="106"/>
      <c r="AW35" s="106"/>
      <c r="AX35" s="71"/>
      <c r="AY35" s="71"/>
      <c r="AZ35" s="71"/>
      <c r="BA35" s="71"/>
      <c r="BB35" s="71"/>
      <c r="BC35" s="71"/>
      <c r="BD35" s="71"/>
    </row>
    <row r="36" spans="1:56" ht="20.25" customHeight="1" x14ac:dyDescent="0.4">
      <c r="A36" s="71"/>
      <c r="B36" s="71"/>
      <c r="C36" s="536" t="s">
        <v>116</v>
      </c>
      <c r="D36" s="536"/>
      <c r="E36" s="536"/>
      <c r="F36" s="497">
        <v>30</v>
      </c>
      <c r="G36" s="497"/>
      <c r="H36" s="497">
        <v>31</v>
      </c>
      <c r="I36" s="497"/>
      <c r="J36" s="497">
        <v>31</v>
      </c>
      <c r="K36" s="497"/>
      <c r="L36" s="453">
        <f>SUM(F36:K36)</f>
        <v>92</v>
      </c>
      <c r="M36" s="453"/>
      <c r="N36" s="73"/>
      <c r="O36" s="73"/>
      <c r="P36" s="73"/>
      <c r="Q36" s="99"/>
      <c r="R36" s="461" t="s">
        <v>4</v>
      </c>
      <c r="S36" s="462"/>
      <c r="T36" s="532">
        <f>SUMIFS($AU$13:$AV$30,$C$13:$D$30,"訪問介護員",$E$13:$F$30,"A")+SUMIFS($AU$13:$AV$30,$C$13:$D$30,"サービス提供責任者",$E$13:$F$30,"A")</f>
        <v>320</v>
      </c>
      <c r="U36" s="533"/>
      <c r="V36" s="495">
        <f>SUMIFS($AW$13:$AX$30,$C$13:$D$30,"訪問介護員",$E$13:$F$30,"A")+SUMIFS($AW$13:$AX$30,$C$13:$D$30,"サービス提供責任者",$E$13:$F$30,"A")</f>
        <v>80</v>
      </c>
      <c r="W36" s="496"/>
      <c r="X36" s="118"/>
      <c r="Y36" s="534">
        <v>0</v>
      </c>
      <c r="Z36" s="535"/>
      <c r="AA36" s="534">
        <v>0</v>
      </c>
      <c r="AB36" s="535"/>
      <c r="AC36" s="117"/>
      <c r="AD36" s="117"/>
      <c r="AE36" s="534">
        <v>2</v>
      </c>
      <c r="AF36" s="535"/>
      <c r="AG36" s="99"/>
      <c r="AH36" s="99"/>
      <c r="AI36" s="461" t="s">
        <v>5</v>
      </c>
      <c r="AJ36" s="462"/>
      <c r="AK36" s="461" t="s">
        <v>73</v>
      </c>
      <c r="AL36" s="469"/>
      <c r="AM36" s="469"/>
      <c r="AN36" s="462"/>
      <c r="AO36" s="109"/>
      <c r="AP36" s="106"/>
      <c r="AQ36" s="482"/>
      <c r="AR36" s="482"/>
      <c r="AS36" s="482"/>
      <c r="AT36" s="482"/>
      <c r="AU36" s="106"/>
      <c r="AV36" s="106"/>
      <c r="AW36" s="106"/>
      <c r="AX36" s="71"/>
      <c r="AY36" s="71"/>
      <c r="AZ36" s="71"/>
      <c r="BA36" s="71"/>
      <c r="BB36" s="71"/>
      <c r="BC36" s="71"/>
      <c r="BD36" s="71"/>
    </row>
    <row r="37" spans="1:56" ht="20.25" customHeight="1" x14ac:dyDescent="0.4">
      <c r="A37" s="71"/>
      <c r="B37" s="71"/>
      <c r="C37" s="536" t="s">
        <v>117</v>
      </c>
      <c r="D37" s="536"/>
      <c r="E37" s="536"/>
      <c r="F37" s="497">
        <v>15</v>
      </c>
      <c r="G37" s="497"/>
      <c r="H37" s="497">
        <v>16</v>
      </c>
      <c r="I37" s="497"/>
      <c r="J37" s="497">
        <v>15</v>
      </c>
      <c r="K37" s="497"/>
      <c r="L37" s="453">
        <f>SUM(F37:K37)</f>
        <v>46</v>
      </c>
      <c r="M37" s="453"/>
      <c r="N37" s="73"/>
      <c r="O37" s="73"/>
      <c r="P37" s="73"/>
      <c r="Q37" s="99"/>
      <c r="R37" s="461" t="s">
        <v>5</v>
      </c>
      <c r="S37" s="462"/>
      <c r="T37" s="532">
        <f>SUMIFS($AU$13:$AV$30,$C$13:$D$30,"訪問介護員",$E$13:$F$30,"B")+SUMIFS($AU$13:$AV$30,$C$13:$D$30,"サービス提供責任者",$E$13:$F$30,"B")</f>
        <v>0</v>
      </c>
      <c r="U37" s="533"/>
      <c r="V37" s="495">
        <f>SUMIFS($AW$13:$AX$30,$C$13:$D$30,"訪問介護員",$E$13:$F$30,"B")+SUMIFS($AW$13:$AX$30,$C$13:$D$30,"サービス提供責任者",$E$13:$F$30,"B")</f>
        <v>0</v>
      </c>
      <c r="W37" s="496"/>
      <c r="X37" s="118"/>
      <c r="Y37" s="534">
        <v>0</v>
      </c>
      <c r="Z37" s="535"/>
      <c r="AA37" s="534">
        <v>0</v>
      </c>
      <c r="AB37" s="535"/>
      <c r="AC37" s="117"/>
      <c r="AD37" s="117"/>
      <c r="AE37" s="534">
        <v>0</v>
      </c>
      <c r="AF37" s="535"/>
      <c r="AG37" s="99"/>
      <c r="AH37" s="99"/>
      <c r="AI37" s="461" t="s">
        <v>6</v>
      </c>
      <c r="AJ37" s="462"/>
      <c r="AK37" s="461" t="s">
        <v>74</v>
      </c>
      <c r="AL37" s="469"/>
      <c r="AM37" s="469"/>
      <c r="AN37" s="462"/>
      <c r="AO37" s="109"/>
      <c r="AP37" s="106"/>
      <c r="AQ37" s="471"/>
      <c r="AR37" s="471"/>
      <c r="AS37" s="471"/>
      <c r="AT37" s="471"/>
      <c r="AU37" s="106"/>
      <c r="AV37" s="106"/>
      <c r="AW37" s="106"/>
      <c r="AX37" s="71"/>
      <c r="AY37" s="71"/>
      <c r="AZ37" s="71"/>
      <c r="BA37" s="71"/>
      <c r="BB37" s="71"/>
      <c r="BC37" s="71"/>
      <c r="BD37" s="71"/>
    </row>
    <row r="38" spans="1:56" ht="20.25" customHeight="1" x14ac:dyDescent="0.4">
      <c r="A38" s="71"/>
      <c r="B38" s="71"/>
      <c r="C38" s="545" t="s">
        <v>28</v>
      </c>
      <c r="D38" s="545"/>
      <c r="E38" s="545"/>
      <c r="F38" s="546">
        <f>SUM(F36:G37)</f>
        <v>45</v>
      </c>
      <c r="G38" s="546"/>
      <c r="H38" s="546">
        <f>SUM(H36:I37)</f>
        <v>47</v>
      </c>
      <c r="I38" s="546"/>
      <c r="J38" s="546">
        <f>SUM(J36:K37)</f>
        <v>46</v>
      </c>
      <c r="K38" s="546"/>
      <c r="L38" s="546">
        <f>SUM(L36:M37)</f>
        <v>138</v>
      </c>
      <c r="M38" s="546"/>
      <c r="N38" s="73"/>
      <c r="O38" s="79"/>
      <c r="P38" s="73"/>
      <c r="Q38" s="99"/>
      <c r="R38" s="461" t="s">
        <v>6</v>
      </c>
      <c r="S38" s="462"/>
      <c r="T38" s="532">
        <f>SUMIFS($AU$13:$AV$30,$C$13:$D$30,"訪問介護員",$E$13:$F$30,"C")+SUMIFS($AU$13:$AV$30,$C$13:$D$30,"サービス提供責任者",$E$13:$F$30,"C")</f>
        <v>432</v>
      </c>
      <c r="U38" s="533"/>
      <c r="V38" s="495">
        <f>SUMIFS($AW$13:$AX$30,$C$13:$D$30,"訪問介護員",$E$13:$F$30,"C")+SUMIFS($AW$13:$AX$30,$C$13:$D$30,"サービス提供責任者",$E$13:$F$30,"C")</f>
        <v>108</v>
      </c>
      <c r="W38" s="496"/>
      <c r="X38" s="118"/>
      <c r="Y38" s="534">
        <v>432</v>
      </c>
      <c r="Z38" s="535"/>
      <c r="AA38" s="498">
        <v>108</v>
      </c>
      <c r="AB38" s="499"/>
      <c r="AC38" s="117"/>
      <c r="AD38" s="117"/>
      <c r="AE38" s="532" t="s">
        <v>37</v>
      </c>
      <c r="AF38" s="533"/>
      <c r="AG38" s="99"/>
      <c r="AH38" s="99"/>
      <c r="AI38" s="461" t="s">
        <v>7</v>
      </c>
      <c r="AJ38" s="462"/>
      <c r="AK38" s="461" t="s">
        <v>100</v>
      </c>
      <c r="AL38" s="469"/>
      <c r="AM38" s="469"/>
      <c r="AN38" s="462"/>
      <c r="AO38" s="110"/>
      <c r="AP38" s="106"/>
      <c r="AQ38" s="459"/>
      <c r="AR38" s="459"/>
      <c r="AS38" s="460"/>
      <c r="AT38" s="460"/>
      <c r="AU38" s="106"/>
      <c r="AV38" s="106"/>
      <c r="AW38" s="106"/>
      <c r="AX38" s="71"/>
      <c r="AY38" s="71"/>
      <c r="AZ38" s="71"/>
      <c r="BA38" s="71"/>
      <c r="BB38" s="71"/>
      <c r="BC38" s="71"/>
      <c r="BD38" s="71"/>
    </row>
    <row r="39" spans="1:56" ht="20.25" customHeight="1" x14ac:dyDescent="0.4">
      <c r="A39" s="71"/>
      <c r="B39" s="71"/>
      <c r="L39" s="97" t="s">
        <v>30</v>
      </c>
      <c r="M39" s="35"/>
      <c r="N39" s="547"/>
      <c r="O39" s="547"/>
      <c r="P39" s="73"/>
      <c r="Q39" s="99"/>
      <c r="R39" s="461" t="s">
        <v>7</v>
      </c>
      <c r="S39" s="462"/>
      <c r="T39" s="532">
        <f>SUMIFS($AU$13:$AV$30,$C$13:$D$30,"訪問介護員",$E$13:$F$30,"D")+SUMIFS($AU$13:$AV$30,$C$13:$D$30,"サービス提供責任者",$E$13:$F$30,"D")</f>
        <v>0</v>
      </c>
      <c r="U39" s="533"/>
      <c r="V39" s="495">
        <f>SUMIFS($AW$13:$AX$30,$C$13:$D$30,"訪問介護員",$E$13:$F$30,"D")+SUMIFS($AW$13:$AX$30,$C$13:$D$30,"サービス提供責任者",$E$13:$F$30,"D")</f>
        <v>0</v>
      </c>
      <c r="W39" s="496"/>
      <c r="X39" s="118"/>
      <c r="Y39" s="534">
        <v>0</v>
      </c>
      <c r="Z39" s="535"/>
      <c r="AA39" s="498">
        <v>0</v>
      </c>
      <c r="AB39" s="499"/>
      <c r="AC39" s="117"/>
      <c r="AD39" s="117"/>
      <c r="AE39" s="532" t="s">
        <v>37</v>
      </c>
      <c r="AF39" s="533"/>
      <c r="AG39" s="99"/>
      <c r="AH39" s="99"/>
      <c r="AI39" s="99"/>
      <c r="AJ39" s="471"/>
      <c r="AK39" s="471"/>
      <c r="AL39" s="459"/>
      <c r="AM39" s="459"/>
      <c r="AN39" s="460"/>
      <c r="AO39" s="460"/>
      <c r="AP39" s="106"/>
      <c r="AQ39" s="459"/>
      <c r="AR39" s="459"/>
      <c r="AS39" s="460"/>
      <c r="AT39" s="460"/>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548">
        <f>L38/3</f>
        <v>46</v>
      </c>
      <c r="M40" s="548"/>
      <c r="N40" s="71"/>
      <c r="O40" s="71"/>
      <c r="P40" s="73"/>
      <c r="Q40" s="99"/>
      <c r="R40" s="461" t="s">
        <v>28</v>
      </c>
      <c r="S40" s="462"/>
      <c r="T40" s="532">
        <f>SUM(T36:U39)</f>
        <v>752</v>
      </c>
      <c r="U40" s="533"/>
      <c r="V40" s="495">
        <f>SUM(V36:W39)</f>
        <v>188</v>
      </c>
      <c r="W40" s="496"/>
      <c r="X40" s="118"/>
      <c r="Y40" s="532">
        <f>SUM(Y36:Z39)</f>
        <v>432</v>
      </c>
      <c r="Z40" s="533"/>
      <c r="AA40" s="532">
        <f>SUM(AA36:AB39)</f>
        <v>108</v>
      </c>
      <c r="AB40" s="533"/>
      <c r="AC40" s="117"/>
      <c r="AD40" s="117"/>
      <c r="AE40" s="532">
        <f>SUM(AE36:AF37)</f>
        <v>2</v>
      </c>
      <c r="AF40" s="533"/>
      <c r="AG40" s="99"/>
      <c r="AH40" s="99"/>
      <c r="AI40" s="99"/>
      <c r="AJ40" s="471"/>
      <c r="AK40" s="471"/>
      <c r="AL40" s="459"/>
      <c r="AM40" s="459"/>
      <c r="AN40" s="523"/>
      <c r="AO40" s="523"/>
      <c r="AP40" s="106"/>
      <c r="AQ40" s="459"/>
      <c r="AR40" s="459"/>
      <c r="AS40" s="460"/>
      <c r="AT40" s="460"/>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509" t="s">
        <v>127</v>
      </c>
      <c r="Z42" s="5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470" t="s">
        <v>62</v>
      </c>
      <c r="AC44" s="470"/>
      <c r="AD44" s="470"/>
      <c r="AE44" s="470"/>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505">
        <f>L40</f>
        <v>46</v>
      </c>
      <c r="D45" s="506"/>
      <c r="E45" s="105" t="s">
        <v>31</v>
      </c>
      <c r="F45" s="507">
        <v>40</v>
      </c>
      <c r="G45" s="508"/>
      <c r="H45" s="105" t="s">
        <v>32</v>
      </c>
      <c r="I45" s="505">
        <f>C45/F45</f>
        <v>1.1499999999999999</v>
      </c>
      <c r="J45" s="506"/>
      <c r="K45" s="105" t="s">
        <v>33</v>
      </c>
      <c r="L45" s="502">
        <f>IF(C45&lt;40,1,ROUNDUP(I45,1))</f>
        <v>1.2000000000000002</v>
      </c>
      <c r="M45" s="503"/>
      <c r="N45" s="504"/>
      <c r="O45" s="99"/>
      <c r="P45" s="73"/>
      <c r="Q45" s="99"/>
      <c r="R45" s="513">
        <f>IF($Y$42="週",AA40,Y40)</f>
        <v>108</v>
      </c>
      <c r="S45" s="514"/>
      <c r="T45" s="514"/>
      <c r="U45" s="515"/>
      <c r="V45" s="105" t="s">
        <v>31</v>
      </c>
      <c r="W45" s="461">
        <f>IF($Y$42="週",$AV$5,$AZ$5)</f>
        <v>40</v>
      </c>
      <c r="X45" s="469"/>
      <c r="Y45" s="469"/>
      <c r="Z45" s="462"/>
      <c r="AA45" s="105" t="s">
        <v>32</v>
      </c>
      <c r="AB45" s="516">
        <f>ROUNDDOWN(R45/W45,1)</f>
        <v>2.7</v>
      </c>
      <c r="AC45" s="517"/>
      <c r="AD45" s="517"/>
      <c r="AE45" s="518"/>
      <c r="AF45" s="99"/>
      <c r="AG45" s="99"/>
      <c r="AH45" s="99"/>
      <c r="AI45" s="99"/>
      <c r="AJ45" s="522"/>
      <c r="AK45" s="522"/>
      <c r="AL45" s="522"/>
      <c r="AM45" s="522"/>
      <c r="AN45" s="109"/>
      <c r="AO45" s="471"/>
      <c r="AP45" s="471"/>
      <c r="AQ45" s="471"/>
      <c r="AR45" s="471"/>
      <c r="AS45" s="109"/>
      <c r="AT45" s="491"/>
      <c r="AU45" s="491"/>
      <c r="AV45" s="491"/>
      <c r="AW45" s="49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470" t="s">
        <v>28</v>
      </c>
      <c r="AC49" s="470"/>
      <c r="AD49" s="470"/>
      <c r="AE49" s="470"/>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461">
        <f>AE40</f>
        <v>2</v>
      </c>
      <c r="S50" s="469"/>
      <c r="T50" s="469"/>
      <c r="U50" s="462"/>
      <c r="V50" s="105" t="s">
        <v>115</v>
      </c>
      <c r="W50" s="516">
        <f>AB45</f>
        <v>2.7</v>
      </c>
      <c r="X50" s="517"/>
      <c r="Y50" s="517"/>
      <c r="Z50" s="518"/>
      <c r="AA50" s="105" t="s">
        <v>32</v>
      </c>
      <c r="AB50" s="519">
        <f>ROUNDDOWN(R50+W50,1)</f>
        <v>4.7</v>
      </c>
      <c r="AC50" s="520"/>
      <c r="AD50" s="520"/>
      <c r="AE50" s="521"/>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O6" sqref="O6"/>
    </sheetView>
  </sheetViews>
  <sheetFormatPr defaultRowHeight="13.5" x14ac:dyDescent="0.4"/>
  <cols>
    <col min="1" max="2" width="9" style="184"/>
    <col min="3" max="3" width="13" style="184" customWidth="1"/>
    <col min="4" max="4" width="15.625" style="184" customWidth="1"/>
    <col min="5" max="8" width="10.625" style="184" customWidth="1"/>
    <col min="9" max="9" width="9" style="184"/>
    <col min="10" max="12" width="5.625" style="184" customWidth="1"/>
    <col min="13" max="16384" width="9" style="184"/>
  </cols>
  <sheetData>
    <row r="1" spans="2:13" x14ac:dyDescent="0.4">
      <c r="B1" s="184" t="s">
        <v>202</v>
      </c>
    </row>
    <row r="2" spans="2:13" x14ac:dyDescent="0.4">
      <c r="B2" s="184" t="s">
        <v>182</v>
      </c>
    </row>
    <row r="3" spans="2:13" ht="25.5" customHeight="1" x14ac:dyDescent="0.4">
      <c r="B3" s="551" t="s">
        <v>203</v>
      </c>
      <c r="C3" s="552"/>
      <c r="D3" s="553"/>
      <c r="E3" s="554"/>
      <c r="F3" s="554"/>
      <c r="G3" s="554"/>
      <c r="H3" s="554"/>
    </row>
    <row r="4" spans="2:13" ht="14.25" thickBot="1" x14ac:dyDescent="0.45"/>
    <row r="5" spans="2:13" ht="28.5" customHeight="1" x14ac:dyDescent="0.4">
      <c r="B5" s="185"/>
      <c r="C5" s="186"/>
      <c r="D5" s="186"/>
      <c r="E5" s="186"/>
      <c r="F5" s="186"/>
      <c r="G5" s="186"/>
      <c r="H5" s="186"/>
      <c r="I5" s="186"/>
      <c r="J5" s="186"/>
      <c r="K5" s="186"/>
      <c r="L5" s="186"/>
      <c r="M5" s="187"/>
    </row>
    <row r="6" spans="2:13" ht="22.5" customHeight="1" x14ac:dyDescent="0.4">
      <c r="B6" s="188"/>
      <c r="C6" s="189"/>
      <c r="D6" s="190"/>
      <c r="E6" s="189"/>
      <c r="F6" s="191"/>
      <c r="G6" s="555"/>
      <c r="H6" s="556"/>
      <c r="I6" s="554" t="s">
        <v>204</v>
      </c>
      <c r="J6" s="554"/>
      <c r="K6" s="554"/>
      <c r="L6" s="554"/>
      <c r="M6" s="192"/>
    </row>
    <row r="7" spans="2:13" ht="22.5" customHeight="1" x14ac:dyDescent="0.4">
      <c r="B7" s="188"/>
      <c r="C7" s="193"/>
      <c r="D7" s="194" t="s">
        <v>205</v>
      </c>
      <c r="E7" s="195" t="s">
        <v>206</v>
      </c>
      <c r="F7" s="196" t="s">
        <v>207</v>
      </c>
      <c r="G7" s="557" t="s">
        <v>208</v>
      </c>
      <c r="H7" s="550"/>
      <c r="I7" s="197"/>
      <c r="J7" s="197"/>
      <c r="K7" s="197"/>
      <c r="L7" s="198"/>
      <c r="M7" s="192"/>
    </row>
    <row r="8" spans="2:13" ht="22.5" customHeight="1" x14ac:dyDescent="0.4">
      <c r="B8" s="188"/>
      <c r="C8" s="193"/>
      <c r="D8" s="194" t="s">
        <v>209</v>
      </c>
      <c r="E8" s="195" t="s">
        <v>210</v>
      </c>
      <c r="F8" s="196" t="s">
        <v>210</v>
      </c>
      <c r="G8" s="549" t="s">
        <v>211</v>
      </c>
      <c r="H8" s="550"/>
      <c r="I8" s="197"/>
      <c r="J8" s="197"/>
      <c r="K8" s="197"/>
      <c r="L8" s="199"/>
      <c r="M8" s="192"/>
    </row>
    <row r="9" spans="2:13" ht="22.5" customHeight="1" x14ac:dyDescent="0.4">
      <c r="B9" s="188"/>
      <c r="C9" s="193"/>
      <c r="D9" s="200"/>
      <c r="E9" s="201"/>
      <c r="F9" s="202"/>
      <c r="G9" s="558"/>
      <c r="H9" s="559"/>
      <c r="I9" s="197"/>
      <c r="J9" s="197"/>
      <c r="K9" s="197" t="s">
        <v>212</v>
      </c>
      <c r="L9" s="197"/>
      <c r="M9" s="192"/>
    </row>
    <row r="10" spans="2:13" ht="22.5" customHeight="1" x14ac:dyDescent="0.4">
      <c r="B10" s="188"/>
      <c r="C10" s="203"/>
      <c r="D10" s="199"/>
      <c r="E10" s="197"/>
      <c r="F10" s="197"/>
      <c r="G10" s="197"/>
      <c r="H10" s="197"/>
      <c r="I10" s="197"/>
      <c r="J10" s="197"/>
      <c r="K10" s="197"/>
      <c r="L10" s="199"/>
      <c r="M10" s="192"/>
    </row>
    <row r="11" spans="2:13" ht="22.5" customHeight="1" x14ac:dyDescent="0.4">
      <c r="B11" s="188"/>
      <c r="C11" s="203" t="s">
        <v>213</v>
      </c>
      <c r="D11" s="199"/>
      <c r="E11" s="197"/>
      <c r="F11" s="197"/>
      <c r="G11" s="197"/>
      <c r="H11" s="197"/>
      <c r="I11" s="197"/>
      <c r="J11" s="197"/>
      <c r="K11" s="197"/>
      <c r="L11" s="204"/>
      <c r="M11" s="192"/>
    </row>
    <row r="12" spans="2:13" ht="22.5" customHeight="1" x14ac:dyDescent="0.4">
      <c r="B12" s="188"/>
      <c r="C12" s="203" t="s">
        <v>214</v>
      </c>
      <c r="D12" s="199"/>
      <c r="E12" s="189"/>
      <c r="F12" s="191"/>
      <c r="G12" s="191"/>
      <c r="H12" s="198"/>
      <c r="I12" s="197"/>
      <c r="J12" s="555"/>
      <c r="K12" s="560"/>
      <c r="L12" s="556"/>
      <c r="M12" s="192"/>
    </row>
    <row r="13" spans="2:13" ht="22.5" customHeight="1" x14ac:dyDescent="0.4">
      <c r="B13" s="188"/>
      <c r="C13" s="203"/>
      <c r="D13" s="199"/>
      <c r="E13" s="195" t="s">
        <v>215</v>
      </c>
      <c r="F13" s="197"/>
      <c r="G13" s="197" t="s">
        <v>216</v>
      </c>
      <c r="H13" s="199"/>
      <c r="I13" s="197"/>
      <c r="J13" s="561" t="s">
        <v>217</v>
      </c>
      <c r="K13" s="562"/>
      <c r="L13" s="550"/>
      <c r="M13" s="192"/>
    </row>
    <row r="14" spans="2:13" ht="22.5" customHeight="1" x14ac:dyDescent="0.4">
      <c r="B14" s="188"/>
      <c r="C14" s="203"/>
      <c r="D14" s="199"/>
      <c r="E14" s="195" t="s">
        <v>210</v>
      </c>
      <c r="F14" s="197"/>
      <c r="G14" s="197"/>
      <c r="H14" s="199"/>
      <c r="I14" s="197"/>
      <c r="J14" s="561"/>
      <c r="K14" s="562"/>
      <c r="L14" s="550"/>
      <c r="M14" s="192"/>
    </row>
    <row r="15" spans="2:13" ht="22.5" customHeight="1" x14ac:dyDescent="0.4">
      <c r="B15" s="188"/>
      <c r="C15" s="200"/>
      <c r="D15" s="204"/>
      <c r="E15" s="201"/>
      <c r="F15" s="202"/>
      <c r="G15" s="202"/>
      <c r="H15" s="204"/>
      <c r="I15" s="201"/>
      <c r="J15" s="558"/>
      <c r="K15" s="563"/>
      <c r="L15" s="559"/>
      <c r="M15" s="192"/>
    </row>
    <row r="16" spans="2:13" ht="71.25" customHeight="1" thickBot="1" x14ac:dyDescent="0.45">
      <c r="B16" s="205"/>
      <c r="C16" s="206"/>
      <c r="D16" s="206"/>
      <c r="E16" s="206"/>
      <c r="F16" s="206"/>
      <c r="G16" s="206"/>
      <c r="H16" s="206"/>
      <c r="I16" s="206"/>
      <c r="J16" s="206"/>
      <c r="K16" s="206"/>
      <c r="L16" s="206"/>
      <c r="M16" s="207"/>
    </row>
    <row r="17" spans="2:3" ht="22.5" customHeight="1" x14ac:dyDescent="0.4">
      <c r="B17" s="208" t="s">
        <v>218</v>
      </c>
      <c r="C17" s="184" t="s">
        <v>219</v>
      </c>
    </row>
    <row r="18" spans="2:3" ht="22.5" customHeight="1" x14ac:dyDescent="0.4">
      <c r="B18" s="184">
        <v>2</v>
      </c>
      <c r="C18" s="184" t="s">
        <v>220</v>
      </c>
    </row>
    <row r="19" spans="2:3" ht="22.5" customHeight="1" x14ac:dyDescent="0.4">
      <c r="B19" s="184">
        <v>3</v>
      </c>
      <c r="C19" s="184" t="s">
        <v>221</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view="pageBreakPreview" topLeftCell="A16" zoomScaleNormal="100" zoomScaleSheetLayoutView="100" workbookViewId="0"/>
  </sheetViews>
  <sheetFormatPr defaultColWidth="6.625" defaultRowHeight="16.5" x14ac:dyDescent="0.4"/>
  <cols>
    <col min="1" max="1" width="23.125" style="210" customWidth="1"/>
    <col min="2" max="2" width="53.125" style="210" customWidth="1"/>
    <col min="3" max="3" width="2.25" style="210" customWidth="1"/>
    <col min="4" max="16384" width="6.625" style="210"/>
  </cols>
  <sheetData>
    <row r="1" spans="1:2" ht="16.899999999999999" customHeight="1" x14ac:dyDescent="0.4">
      <c r="A1" s="209" t="s">
        <v>222</v>
      </c>
    </row>
    <row r="2" spans="1:2" ht="32.450000000000003" customHeight="1" thickBot="1" x14ac:dyDescent="0.45">
      <c r="A2" s="570" t="s">
        <v>223</v>
      </c>
      <c r="B2" s="570"/>
    </row>
    <row r="3" spans="1:2" s="213" customFormat="1" ht="24.95" customHeight="1" x14ac:dyDescent="0.4">
      <c r="A3" s="211" t="s">
        <v>224</v>
      </c>
      <c r="B3" s="212"/>
    </row>
    <row r="4" spans="1:2" s="213" customFormat="1" ht="24.95" customHeight="1" thickBot="1" x14ac:dyDescent="0.45">
      <c r="A4" s="214" t="s">
        <v>225</v>
      </c>
      <c r="B4" s="215"/>
    </row>
    <row r="5" spans="1:2" s="213" customFormat="1" ht="20.100000000000001" customHeight="1" thickBot="1" x14ac:dyDescent="0.45">
      <c r="A5" s="216"/>
      <c r="B5" s="217"/>
    </row>
    <row r="6" spans="1:2" s="213" customFormat="1" ht="33.75" customHeight="1" x14ac:dyDescent="0.4">
      <c r="A6" s="571" t="s">
        <v>226</v>
      </c>
      <c r="B6" s="572"/>
    </row>
    <row r="7" spans="1:2" s="213" customFormat="1" ht="24.95" customHeight="1" x14ac:dyDescent="0.4">
      <c r="A7" s="573" t="s">
        <v>227</v>
      </c>
      <c r="B7" s="574"/>
    </row>
    <row r="8" spans="1:2" s="213" customFormat="1" ht="99.95" customHeight="1" x14ac:dyDescent="0.4">
      <c r="A8" s="575"/>
      <c r="B8" s="576"/>
    </row>
    <row r="9" spans="1:2" s="213" customFormat="1" ht="24.95" customHeight="1" x14ac:dyDescent="0.4">
      <c r="A9" s="564" t="s">
        <v>228</v>
      </c>
      <c r="B9" s="565"/>
    </row>
    <row r="10" spans="1:2" s="213" customFormat="1" ht="99.95" customHeight="1" x14ac:dyDescent="0.4">
      <c r="A10" s="566"/>
      <c r="B10" s="567"/>
    </row>
    <row r="11" spans="1:2" s="213" customFormat="1" ht="24.95" customHeight="1" x14ac:dyDescent="0.4">
      <c r="A11" s="564" t="s">
        <v>229</v>
      </c>
      <c r="B11" s="565"/>
    </row>
    <row r="12" spans="1:2" s="213" customFormat="1" ht="99.95" customHeight="1" x14ac:dyDescent="0.4">
      <c r="A12" s="566"/>
      <c r="B12" s="567"/>
    </row>
    <row r="13" spans="1:2" s="213" customFormat="1" ht="24.95" customHeight="1" x14ac:dyDescent="0.4">
      <c r="A13" s="564"/>
      <c r="B13" s="565"/>
    </row>
    <row r="14" spans="1:2" s="213" customFormat="1" ht="99.95" customHeight="1" thickBot="1" x14ac:dyDescent="0.45">
      <c r="A14" s="568"/>
      <c r="B14" s="569"/>
    </row>
    <row r="15" spans="1:2" s="213" customFormat="1" ht="18.75" x14ac:dyDescent="0.4">
      <c r="A15" s="218"/>
      <c r="B15" s="218"/>
    </row>
    <row r="16" spans="1:2" ht="16.899999999999999" customHeight="1" x14ac:dyDescent="0.4">
      <c r="A16" s="209" t="s">
        <v>230</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zoomScale="130" zoomScaleNormal="130" zoomScaleSheetLayoutView="130" workbookViewId="0">
      <selection activeCell="A3" sqref="A3:L3"/>
    </sheetView>
  </sheetViews>
  <sheetFormatPr defaultColWidth="6.625" defaultRowHeight="17.25" x14ac:dyDescent="0.4"/>
  <cols>
    <col min="1" max="1" width="4.75" style="219" customWidth="1"/>
    <col min="2" max="3" width="11.125" style="219" customWidth="1"/>
    <col min="4" max="5" width="9.625" style="219" customWidth="1"/>
    <col min="6" max="6" width="13.375" style="219" customWidth="1"/>
    <col min="7" max="12" width="4" style="219" customWidth="1"/>
    <col min="13" max="16384" width="6.625" style="219"/>
  </cols>
  <sheetData>
    <row r="1" spans="1:12" x14ac:dyDescent="0.4">
      <c r="A1" s="580" t="s">
        <v>231</v>
      </c>
      <c r="B1" s="580"/>
      <c r="C1" s="580"/>
      <c r="D1" s="580"/>
      <c r="E1" s="580"/>
      <c r="F1" s="580"/>
      <c r="G1" s="580"/>
      <c r="H1" s="580"/>
      <c r="I1" s="580"/>
      <c r="J1" s="580"/>
      <c r="K1" s="580"/>
      <c r="L1" s="580"/>
    </row>
    <row r="3" spans="1:12" ht="16.899999999999999" customHeight="1" x14ac:dyDescent="0.4">
      <c r="A3" s="570" t="s">
        <v>232</v>
      </c>
      <c r="B3" s="570"/>
      <c r="C3" s="570"/>
      <c r="D3" s="570"/>
      <c r="E3" s="570"/>
      <c r="F3" s="570"/>
      <c r="G3" s="570"/>
      <c r="H3" s="570"/>
      <c r="I3" s="570"/>
      <c r="J3" s="570"/>
      <c r="K3" s="570"/>
      <c r="L3" s="570"/>
    </row>
    <row r="4" spans="1:12" ht="16.899999999999999" customHeight="1" x14ac:dyDescent="0.4">
      <c r="A4" s="220"/>
      <c r="B4" s="220"/>
      <c r="C4" s="220"/>
      <c r="D4" s="220"/>
      <c r="E4" s="220"/>
      <c r="F4" s="220"/>
      <c r="G4" s="220"/>
      <c r="H4" s="220"/>
      <c r="I4" s="220"/>
      <c r="J4" s="220"/>
      <c r="K4" s="220"/>
      <c r="L4" s="220"/>
    </row>
    <row r="5" spans="1:12" ht="24" customHeight="1" x14ac:dyDescent="0.4">
      <c r="A5" s="221"/>
      <c r="B5" s="221"/>
      <c r="C5" s="221"/>
      <c r="D5" s="221"/>
      <c r="E5" s="221"/>
      <c r="F5" s="581"/>
      <c r="G5" s="581"/>
      <c r="H5" s="222" t="s">
        <v>233</v>
      </c>
      <c r="I5" s="222"/>
      <c r="J5" s="222" t="s">
        <v>234</v>
      </c>
      <c r="K5" s="222"/>
      <c r="L5" s="222" t="s">
        <v>235</v>
      </c>
    </row>
    <row r="6" spans="1:12" ht="16.899999999999999" customHeight="1" x14ac:dyDescent="0.4">
      <c r="A6" s="581" t="s">
        <v>236</v>
      </c>
      <c r="B6" s="581"/>
      <c r="C6" s="221"/>
      <c r="D6" s="221"/>
      <c r="E6" s="221"/>
      <c r="F6" s="221"/>
      <c r="G6" s="221"/>
      <c r="H6" s="221"/>
      <c r="I6" s="221"/>
      <c r="J6" s="221"/>
      <c r="K6" s="221"/>
      <c r="L6" s="221"/>
    </row>
    <row r="7" spans="1:12" ht="16.899999999999999" customHeight="1" x14ac:dyDescent="0.4">
      <c r="A7" s="223"/>
      <c r="B7" s="223"/>
      <c r="C7" s="223"/>
      <c r="D7" s="223"/>
      <c r="E7" s="223"/>
      <c r="F7" s="223"/>
      <c r="G7" s="223"/>
      <c r="H7" s="223"/>
      <c r="I7" s="223"/>
      <c r="J7" s="223"/>
      <c r="K7" s="223"/>
      <c r="L7" s="223"/>
    </row>
    <row r="8" spans="1:12" s="225" customFormat="1" ht="21" customHeight="1" x14ac:dyDescent="0.4">
      <c r="A8" s="582" t="s">
        <v>237</v>
      </c>
      <c r="B8" s="582"/>
      <c r="C8" s="582"/>
      <c r="D8" s="224" t="s">
        <v>238</v>
      </c>
      <c r="E8" s="583"/>
      <c r="F8" s="583"/>
      <c r="G8" s="583"/>
      <c r="H8" s="583"/>
      <c r="I8" s="583"/>
      <c r="J8" s="583"/>
      <c r="K8" s="583"/>
      <c r="L8" s="583"/>
    </row>
    <row r="9" spans="1:12" ht="21" customHeight="1" x14ac:dyDescent="0.35">
      <c r="A9" s="226"/>
      <c r="B9" s="226"/>
      <c r="C9" s="226"/>
      <c r="D9" s="227"/>
      <c r="E9" s="584"/>
      <c r="F9" s="584"/>
      <c r="G9" s="584"/>
      <c r="H9" s="584"/>
      <c r="I9" s="584"/>
      <c r="J9" s="584"/>
      <c r="K9" s="584"/>
      <c r="L9" s="584"/>
    </row>
    <row r="10" spans="1:12" ht="21" customHeight="1" x14ac:dyDescent="0.35">
      <c r="A10" s="226"/>
      <c r="B10" s="226"/>
      <c r="C10" s="226"/>
      <c r="D10" s="585" t="s">
        <v>239</v>
      </c>
      <c r="E10" s="585"/>
      <c r="F10" s="228"/>
      <c r="G10" s="228"/>
      <c r="H10" s="228"/>
      <c r="I10" s="228"/>
      <c r="J10" s="228"/>
      <c r="K10" s="228"/>
      <c r="L10" s="228"/>
    </row>
    <row r="11" spans="1:12" ht="34.5" customHeight="1" x14ac:dyDescent="0.35">
      <c r="D11" s="227"/>
      <c r="E11" s="586"/>
      <c r="F11" s="586"/>
      <c r="G11" s="586"/>
      <c r="H11" s="586"/>
      <c r="I11" s="586"/>
      <c r="J11" s="586"/>
      <c r="K11" s="586"/>
      <c r="L11" s="586"/>
    </row>
    <row r="12" spans="1:12" ht="27.75" customHeight="1" x14ac:dyDescent="0.4">
      <c r="A12" s="587"/>
      <c r="B12" s="587"/>
      <c r="C12" s="587"/>
      <c r="D12" s="587"/>
      <c r="E12" s="587"/>
      <c r="F12" s="587"/>
      <c r="G12" s="587"/>
      <c r="H12" s="587"/>
      <c r="I12" s="587"/>
      <c r="J12" s="587"/>
      <c r="K12" s="587"/>
      <c r="L12" s="587"/>
    </row>
    <row r="13" spans="1:12" ht="27.75" customHeight="1" x14ac:dyDescent="0.4">
      <c r="A13" s="229"/>
      <c r="B13" s="229"/>
      <c r="C13" s="229"/>
      <c r="D13" s="229"/>
      <c r="E13" s="229"/>
      <c r="F13" s="229"/>
      <c r="G13" s="229"/>
      <c r="H13" s="229"/>
      <c r="I13" s="229"/>
      <c r="J13" s="229"/>
      <c r="K13" s="229"/>
      <c r="L13" s="229"/>
    </row>
    <row r="14" spans="1:12" s="213" customFormat="1" ht="54.75" customHeight="1" x14ac:dyDescent="0.4">
      <c r="A14" s="588" t="s">
        <v>240</v>
      </c>
      <c r="B14" s="588"/>
      <c r="C14" s="588"/>
      <c r="D14" s="588"/>
      <c r="E14" s="588"/>
      <c r="F14" s="588"/>
      <c r="G14" s="588"/>
      <c r="H14" s="588"/>
      <c r="I14" s="588"/>
      <c r="J14" s="588"/>
      <c r="K14" s="588"/>
      <c r="L14" s="588"/>
    </row>
    <row r="15" spans="1:12" x14ac:dyDescent="0.4">
      <c r="A15" s="589" t="s">
        <v>241</v>
      </c>
      <c r="B15" s="589"/>
      <c r="C15" s="589"/>
      <c r="D15" s="589"/>
      <c r="E15" s="589"/>
      <c r="F15" s="589"/>
      <c r="G15" s="589"/>
      <c r="H15" s="589"/>
      <c r="I15" s="589"/>
      <c r="J15" s="589"/>
      <c r="K15" s="589"/>
      <c r="L15" s="589"/>
    </row>
    <row r="17" spans="1:12" ht="9" customHeight="1" x14ac:dyDescent="0.4">
      <c r="A17" s="577"/>
      <c r="B17" s="578"/>
      <c r="C17" s="578"/>
      <c r="D17" s="578"/>
      <c r="E17" s="578"/>
      <c r="F17" s="578"/>
      <c r="G17" s="578"/>
      <c r="H17" s="578"/>
      <c r="I17" s="578"/>
      <c r="J17" s="578"/>
      <c r="K17" s="578"/>
      <c r="L17" s="579"/>
    </row>
    <row r="18" spans="1:12" s="210" customFormat="1" ht="75" customHeight="1" x14ac:dyDescent="0.4">
      <c r="A18" s="592" t="s">
        <v>242</v>
      </c>
      <c r="B18" s="593"/>
      <c r="C18" s="593"/>
      <c r="D18" s="593"/>
      <c r="E18" s="593"/>
      <c r="F18" s="593"/>
      <c r="G18" s="593"/>
      <c r="H18" s="593"/>
      <c r="I18" s="593"/>
      <c r="J18" s="593"/>
      <c r="K18" s="593"/>
      <c r="L18" s="594"/>
    </row>
    <row r="19" spans="1:12" s="210" customFormat="1" ht="16.5" x14ac:dyDescent="0.4">
      <c r="A19" s="230" t="s">
        <v>243</v>
      </c>
      <c r="B19" s="593" t="s">
        <v>244</v>
      </c>
      <c r="C19" s="593"/>
      <c r="D19" s="593"/>
      <c r="E19" s="593"/>
      <c r="F19" s="593"/>
      <c r="G19" s="593"/>
      <c r="H19" s="593"/>
      <c r="I19" s="593"/>
      <c r="J19" s="593"/>
      <c r="K19" s="593"/>
      <c r="L19" s="594"/>
    </row>
    <row r="20" spans="1:12" s="210" customFormat="1" ht="156.75" customHeight="1" x14ac:dyDescent="0.4">
      <c r="A20" s="230" t="s">
        <v>245</v>
      </c>
      <c r="B20" s="595" t="s">
        <v>246</v>
      </c>
      <c r="C20" s="595"/>
      <c r="D20" s="595"/>
      <c r="E20" s="595"/>
      <c r="F20" s="595"/>
      <c r="G20" s="595"/>
      <c r="H20" s="595"/>
      <c r="I20" s="595"/>
      <c r="J20" s="595"/>
      <c r="K20" s="595"/>
      <c r="L20" s="596"/>
    </row>
    <row r="21" spans="1:12" s="210" customFormat="1" ht="60.75" customHeight="1" x14ac:dyDescent="0.4">
      <c r="A21" s="230" t="s">
        <v>247</v>
      </c>
      <c r="B21" s="595" t="s">
        <v>248</v>
      </c>
      <c r="C21" s="595"/>
      <c r="D21" s="595"/>
      <c r="E21" s="595"/>
      <c r="F21" s="595"/>
      <c r="G21" s="595"/>
      <c r="H21" s="595"/>
      <c r="I21" s="595"/>
      <c r="J21" s="595"/>
      <c r="K21" s="595"/>
      <c r="L21" s="596"/>
    </row>
    <row r="22" spans="1:12" s="210" customFormat="1" ht="54" customHeight="1" x14ac:dyDescent="0.4">
      <c r="A22" s="230" t="s">
        <v>249</v>
      </c>
      <c r="B22" s="595" t="s">
        <v>250</v>
      </c>
      <c r="C22" s="595"/>
      <c r="D22" s="595"/>
      <c r="E22" s="595"/>
      <c r="F22" s="595"/>
      <c r="G22" s="595"/>
      <c r="H22" s="595"/>
      <c r="I22" s="595"/>
      <c r="J22" s="595"/>
      <c r="K22" s="595"/>
      <c r="L22" s="596"/>
    </row>
    <row r="23" spans="1:12" s="210" customFormat="1" ht="34.5" customHeight="1" x14ac:dyDescent="0.4">
      <c r="A23" s="230" t="s">
        <v>251</v>
      </c>
      <c r="B23" s="595" t="s">
        <v>252</v>
      </c>
      <c r="C23" s="595"/>
      <c r="D23" s="595"/>
      <c r="E23" s="595"/>
      <c r="F23" s="595"/>
      <c r="G23" s="595"/>
      <c r="H23" s="595"/>
      <c r="I23" s="595"/>
      <c r="J23" s="595"/>
      <c r="K23" s="595"/>
      <c r="L23" s="596"/>
    </row>
    <row r="24" spans="1:12" s="210" customFormat="1" ht="16.5" x14ac:dyDescent="0.4">
      <c r="A24" s="231"/>
      <c r="B24" s="590"/>
      <c r="C24" s="590"/>
      <c r="D24" s="590"/>
      <c r="E24" s="590"/>
      <c r="F24" s="590"/>
      <c r="G24" s="590"/>
      <c r="H24" s="590"/>
      <c r="I24" s="590"/>
      <c r="J24" s="590"/>
      <c r="K24" s="590"/>
      <c r="L24" s="591"/>
    </row>
    <row r="25" spans="1:12" s="210" customFormat="1" ht="16.5" x14ac:dyDescent="0.4"/>
    <row r="26" spans="1:12" s="210" customFormat="1" ht="16.5" x14ac:dyDescent="0.4"/>
    <row r="27" spans="1:12" s="210" customFormat="1" ht="16.5" x14ac:dyDescent="0.4"/>
    <row r="28" spans="1:12" s="210" customFormat="1" ht="16.5" x14ac:dyDescent="0.4"/>
    <row r="29" spans="1:12" s="210" customFormat="1" ht="16.5" x14ac:dyDescent="0.4"/>
    <row r="30" spans="1:12" s="210" customFormat="1" ht="16.5" x14ac:dyDescent="0.4"/>
    <row r="31" spans="1:12" s="210" customFormat="1" ht="16.5" x14ac:dyDescent="0.4"/>
    <row r="32" spans="1:12" s="210" customFormat="1" ht="16.5" x14ac:dyDescent="0.4"/>
    <row r="33" s="210" customFormat="1" ht="16.5" x14ac:dyDescent="0.4"/>
    <row r="34" s="210" customFormat="1" ht="16.5" x14ac:dyDescent="0.4"/>
    <row r="35" s="210" customFormat="1" ht="16.5" x14ac:dyDescent="0.4"/>
    <row r="36" s="210" customFormat="1" ht="16.5" x14ac:dyDescent="0.4"/>
    <row r="37" s="210" customFormat="1" ht="16.5" x14ac:dyDescent="0.4"/>
    <row r="38" s="210" customFormat="1" ht="16.5" x14ac:dyDescent="0.4"/>
    <row r="39" s="210" customFormat="1" ht="16.5" x14ac:dyDescent="0.4"/>
    <row r="40" s="210" customFormat="1" ht="16.5" x14ac:dyDescent="0.4"/>
    <row r="41" s="210" customFormat="1" ht="16.5" x14ac:dyDescent="0.4"/>
    <row r="42" s="210" customFormat="1" ht="16.5" x14ac:dyDescent="0.4"/>
    <row r="43" s="210" customFormat="1" ht="16.5" x14ac:dyDescent="0.4"/>
    <row r="44" s="210" customFormat="1" ht="16.5" x14ac:dyDescent="0.4"/>
    <row r="45" s="210" customFormat="1" ht="16.5" x14ac:dyDescent="0.4"/>
    <row r="46" s="210" customFormat="1" ht="16.5" x14ac:dyDescent="0.4"/>
    <row r="47" s="210" customFormat="1" ht="16.5" x14ac:dyDescent="0.4"/>
    <row r="48" s="210" customFormat="1" ht="16.5" x14ac:dyDescent="0.4"/>
    <row r="49" s="210" customFormat="1" ht="16.5" x14ac:dyDescent="0.4"/>
    <row r="50" s="210" customFormat="1" ht="16.5" x14ac:dyDescent="0.4"/>
    <row r="51" s="210" customFormat="1" ht="16.5" x14ac:dyDescent="0.4"/>
    <row r="52" s="210" customFormat="1" ht="16.5" x14ac:dyDescent="0.4"/>
    <row r="53" s="210" customFormat="1" ht="16.5" x14ac:dyDescent="0.4"/>
    <row r="54" s="210" customFormat="1" ht="16.5" x14ac:dyDescent="0.4"/>
    <row r="55" s="210" customFormat="1" ht="16.5" x14ac:dyDescent="0.4"/>
    <row r="56" s="210" customFormat="1" ht="16.5" x14ac:dyDescent="0.4"/>
    <row r="57" s="210" customFormat="1" ht="16.5" x14ac:dyDescent="0.4"/>
    <row r="58" s="210" customFormat="1" ht="16.5" x14ac:dyDescent="0.4"/>
    <row r="59" s="210" customFormat="1" ht="16.5" x14ac:dyDescent="0.4"/>
    <row r="60" s="210" customFormat="1" ht="16.5" x14ac:dyDescent="0.4"/>
    <row r="61" s="210" customFormat="1" ht="16.5" x14ac:dyDescent="0.4"/>
    <row r="62" s="210" customFormat="1" ht="16.5" x14ac:dyDescent="0.4"/>
    <row r="63" s="210" customFormat="1" ht="16.5" x14ac:dyDescent="0.4"/>
    <row r="64" s="210" customFormat="1" ht="16.5" x14ac:dyDescent="0.4"/>
    <row r="65" s="210" customFormat="1" ht="16.5" x14ac:dyDescent="0.4"/>
    <row r="66" s="210" customFormat="1" ht="16.5" x14ac:dyDescent="0.4"/>
    <row r="67" s="210" customFormat="1" ht="16.5" x14ac:dyDescent="0.4"/>
    <row r="68" s="210" customFormat="1" ht="16.5" x14ac:dyDescent="0.4"/>
    <row r="69" s="210" customFormat="1" ht="16.5" x14ac:dyDescent="0.4"/>
    <row r="70" s="210" customFormat="1" ht="16.5" x14ac:dyDescent="0.4"/>
    <row r="71" s="210" customFormat="1" ht="16.5" x14ac:dyDescent="0.4"/>
    <row r="72" s="210" customFormat="1" ht="16.5" x14ac:dyDescent="0.4"/>
    <row r="73" s="210" customFormat="1" ht="16.5" x14ac:dyDescent="0.4"/>
    <row r="74" s="210" customFormat="1" ht="16.5" x14ac:dyDescent="0.4"/>
    <row r="75" s="210" customFormat="1" ht="16.5" x14ac:dyDescent="0.4"/>
    <row r="76" s="210" customFormat="1" ht="16.5" x14ac:dyDescent="0.4"/>
    <row r="77" s="210" customFormat="1" ht="16.5" x14ac:dyDescent="0.4"/>
    <row r="78" s="210" customFormat="1" ht="16.5" x14ac:dyDescent="0.4"/>
    <row r="79" s="210" customFormat="1" ht="16.5" x14ac:dyDescent="0.4"/>
    <row r="80" s="210" customFormat="1" ht="16.5" x14ac:dyDescent="0.4"/>
    <row r="81" s="210" customFormat="1" ht="16.5" x14ac:dyDescent="0.4"/>
    <row r="82" s="210" customFormat="1" ht="16.5" x14ac:dyDescent="0.4"/>
    <row r="83" s="210" customFormat="1" ht="16.5" x14ac:dyDescent="0.4"/>
    <row r="84" s="210" customFormat="1" ht="16.5" x14ac:dyDescent="0.4"/>
    <row r="85" s="210" customFormat="1" ht="16.5" x14ac:dyDescent="0.4"/>
    <row r="86" s="210" customFormat="1" ht="16.5" x14ac:dyDescent="0.4"/>
    <row r="87" s="210" customFormat="1" ht="16.5" x14ac:dyDescent="0.4"/>
    <row r="88" s="210" customFormat="1" ht="16.5" x14ac:dyDescent="0.4"/>
    <row r="89" s="210" customFormat="1" ht="16.5" x14ac:dyDescent="0.4"/>
    <row r="90" s="210" customFormat="1" ht="16.5" x14ac:dyDescent="0.4"/>
    <row r="91" s="210" customFormat="1" ht="16.5" x14ac:dyDescent="0.4"/>
    <row r="92" s="210" customFormat="1" ht="16.5" x14ac:dyDescent="0.4"/>
    <row r="93" s="210" customFormat="1" ht="16.5" x14ac:dyDescent="0.4"/>
    <row r="94" s="210" customFormat="1" ht="16.5" x14ac:dyDescent="0.4"/>
    <row r="95" s="210" customFormat="1" ht="16.5" x14ac:dyDescent="0.4"/>
    <row r="96" s="210" customFormat="1" ht="16.5" x14ac:dyDescent="0.4"/>
    <row r="97" s="210" customFormat="1" ht="16.5" x14ac:dyDescent="0.4"/>
    <row r="98" s="210" customFormat="1" ht="16.5" x14ac:dyDescent="0.4"/>
    <row r="99" s="210" customFormat="1" ht="16.5" x14ac:dyDescent="0.4"/>
    <row r="100" s="210" customFormat="1" ht="16.5" x14ac:dyDescent="0.4"/>
    <row r="101" s="210" customFormat="1" ht="16.5" x14ac:dyDescent="0.4"/>
    <row r="102" s="210" customFormat="1" ht="16.5" x14ac:dyDescent="0.4"/>
    <row r="103" s="210" customFormat="1" ht="16.5" x14ac:dyDescent="0.4"/>
    <row r="104" s="210" customFormat="1" ht="16.5" x14ac:dyDescent="0.4"/>
    <row r="105" s="210" customFormat="1" ht="16.5" x14ac:dyDescent="0.4"/>
    <row r="106" s="210" customFormat="1" ht="16.5" x14ac:dyDescent="0.4"/>
    <row r="107" s="210" customFormat="1" ht="16.5" x14ac:dyDescent="0.4"/>
    <row r="108" s="210" customFormat="1" ht="16.5" x14ac:dyDescent="0.4"/>
    <row r="109" s="210" customFormat="1" ht="16.5" x14ac:dyDescent="0.4"/>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1"/>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添付書類(訪問型) </vt:lpstr>
      <vt:lpstr>訪問型サービス（１枚版）</vt:lpstr>
      <vt:lpstr>訪問型サービス（100名）</vt:lpstr>
      <vt:lpstr>記入方法</vt:lpstr>
      <vt:lpstr>プルダウン・リスト</vt:lpstr>
      <vt:lpstr>【記載例】訪問型サービス</vt:lpstr>
      <vt:lpstr>参考様式2</vt:lpstr>
      <vt:lpstr>参考様式４</vt:lpstr>
      <vt:lpstr>参考様式5</vt:lpstr>
      <vt:lpstr>別紙36 (2)</vt:lpstr>
      <vt:lpstr>★別紙１－4</vt:lpstr>
      <vt:lpstr>【記載例】訪問型サービス!Print_Area</vt:lpstr>
      <vt:lpstr>'★別紙１－4'!Print_Area</vt:lpstr>
      <vt:lpstr>記入方法!Print_Area</vt:lpstr>
      <vt:lpstr>参考様式４!Print_Area</vt:lpstr>
      <vt:lpstr>参考様式5!Print_Area</vt:lpstr>
      <vt:lpstr>'添付書類(訪問型) '!Print_Area</vt:lpstr>
      <vt:lpstr>'別紙36 (2)'!Print_Area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cp:lastModifiedBy>
  <cp:lastPrinted>2022-03-23T01:31:40Z</cp:lastPrinted>
  <dcterms:created xsi:type="dcterms:W3CDTF">2020-01-14T23:44:41Z</dcterms:created>
  <dcterms:modified xsi:type="dcterms:W3CDTF">2023-12-23T08:08:32Z</dcterms:modified>
</cp:coreProperties>
</file>